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9380" windowHeight="10080"/>
  </bookViews>
  <sheets>
    <sheet name="PS 10-02-42"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10-02-42'!$A$12:$L$322</definedName>
    <definedName name="_xlnm.Print_Titles" localSheetId="0">'PS 10-02-42'!$9:$12</definedName>
    <definedName name="_xlnm.Print_Area" localSheetId="0">'PS 10-02-42'!$B$1:$L$322</definedName>
  </definedNames>
  <calcPr calcId="145621"/>
</workbook>
</file>

<file path=xl/calcChain.xml><?xml version="1.0" encoding="utf-8"?>
<calcChain xmlns="http://schemas.openxmlformats.org/spreadsheetml/2006/main">
  <c r="L318" i="1" l="1"/>
  <c r="L314" i="1"/>
  <c r="L322" i="1" s="1"/>
  <c r="L308" i="1"/>
  <c r="L304" i="1"/>
  <c r="L300" i="1"/>
  <c r="L296" i="1"/>
  <c r="L292" i="1"/>
  <c r="L288" i="1"/>
  <c r="L284" i="1"/>
  <c r="L280" i="1"/>
  <c r="L272" i="1"/>
  <c r="L268" i="1"/>
  <c r="L264" i="1"/>
  <c r="L260" i="1"/>
  <c r="L256" i="1"/>
  <c r="L250" i="1"/>
  <c r="L246" i="1"/>
  <c r="L242" i="1"/>
  <c r="L238" i="1"/>
  <c r="L234" i="1"/>
  <c r="L230" i="1"/>
  <c r="L202" i="1"/>
  <c r="L226" i="1"/>
  <c r="L222" i="1"/>
  <c r="L218" i="1"/>
  <c r="L214" i="1"/>
  <c r="L210" i="1"/>
  <c r="L206"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276" i="1" l="1"/>
  <c r="L312" i="1" s="1"/>
  <c r="I8" i="5"/>
  <c r="H8" i="5"/>
  <c r="B14" i="1" l="1"/>
  <c r="B18" i="1" l="1"/>
  <c r="L14" i="1"/>
  <c r="L254" i="1" s="1"/>
  <c r="B22" i="1" l="1"/>
  <c r="L1" i="4"/>
  <c r="B26" i="1" l="1"/>
  <c r="B30" i="1" s="1"/>
  <c r="L9" i="1"/>
  <c r="B9" i="1"/>
  <c r="B34" i="1" l="1"/>
  <c r="L1" i="1"/>
  <c r="F4" i="1"/>
  <c r="B38" i="1" l="1"/>
  <c r="K9" i="1"/>
  <c r="B42" i="1" l="1"/>
  <c r="B46" i="1" s="1"/>
  <c r="F5" i="1"/>
  <c r="B50" i="1" l="1"/>
  <c r="B54" i="1" s="1"/>
  <c r="B58" i="1" s="1"/>
  <c r="B62" i="1" s="1"/>
  <c r="B66" i="1" s="1"/>
  <c r="B70" i="1" s="1"/>
  <c r="B74" i="1" s="1"/>
  <c r="B78" i="1" s="1"/>
  <c r="B82" i="1" s="1"/>
  <c r="B86" i="1" s="1"/>
  <c r="B90" i="1" s="1"/>
  <c r="B94" i="1" s="1"/>
  <c r="B98" i="1" l="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6" i="1" s="1"/>
  <c r="B260" i="1" s="1"/>
  <c r="B264" i="1" s="1"/>
  <c r="B268" i="1" s="1"/>
  <c r="B272" i="1" s="1"/>
  <c r="B276" i="1" s="1"/>
  <c r="B280" i="1" s="1"/>
  <c r="B284" i="1" s="1"/>
  <c r="B288" i="1" s="1"/>
  <c r="B292" i="1" s="1"/>
  <c r="B296" i="1" s="1"/>
  <c r="B300" i="1" s="1"/>
  <c r="B304" i="1" s="1"/>
  <c r="B308" i="1" s="1"/>
  <c r="B314" i="1" s="1"/>
  <c r="B31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<sst xmlns="http://schemas.openxmlformats.org/spreadsheetml/2006/main" count="878" uniqueCount="274">
  <si>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</si>
  <si>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</si>
  <si>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</si>
  <si>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</si>
  <si>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</si>
  <si>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</si>
  <si>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</si>
  <si>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</si>
  <si>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</si>
  <si>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</si>
  <si>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</si>
  <si>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</si>
  <si>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</si>
  <si>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</si>
  <si>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</si>
  <si>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</si>
  <si>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</si>
  <si>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</si>
  <si>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</si>
  <si>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</si>
  <si>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</si>
  <si>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</si>
  <si>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</si>
  <si>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</si>
  <si>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</si>
  <si>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</si>
  <si>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</si>
  <si>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</si>
  <si>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</si>
  <si>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</si>
  <si>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</si>
  <si>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</si>
  <si>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</si>
  <si>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</si>
  <si>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</si>
  <si>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</si>
  <si>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</si>
  <si>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</si>
  <si>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</si>
  <si>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</si>
  <si>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</si>
  <si>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</si>
  <si>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</si>
  <si>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</si>
  <si>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</si>
  <si>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</si>
  <si>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</si>
  <si>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</si>
  <si>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</si>
  <si>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</si>
  <si>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</si>
  <si>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</si>
  <si>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</si>
  <si>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</si>
  <si>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</si>
  <si>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</si>
  <si>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</si>
  <si>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</si>
  <si>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</si>
  <si>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</si>
  <si>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</si>
  <si>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</si>
  <si>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</si>
  <si>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</si>
  <si>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</si>
  <si>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</si>
  <si>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</si>
  <si>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</si>
  <si>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</si>
  <si>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</si>
  <si>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</si>
  <si>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</si>
  <si>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</si>
  <si>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</si>
  <si>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</si>
  <si>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</si>
  <si>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</si>
  <si>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</si>
  <si>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</si>
  <si>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</si>
  <si>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</si>
  <si>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</si>
  <si>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</si>
  <si>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</si>
  <si>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</si>
  <si>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</si>
  <si>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</si>
  <si>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</si>
  <si>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</si>
  <si>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</si>
  <si>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</si>
  <si>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</si>
  <si>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</si>
  <si>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</si>
  <si>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</si>
  <si>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</si>
  <si>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</si>
  <si>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</si>
  <si>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</si>
  <si>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ŽST Oldřichov u Duchcova, úprava radiového systému TRS</t>
  </si>
  <si>
    <t>PS 10-02-42</t>
  </si>
  <si>
    <t>Ing. Ondřej Krupička</t>
  </si>
  <si>
    <t>Dodávky a montáže</t>
  </si>
  <si>
    <t>75N17X</t>
  </si>
  <si>
    <t>OTSKP_ŽS17</t>
  </si>
  <si>
    <t>TRS, OVLÁDACÍ BLOK - MONTÁŽ</t>
  </si>
  <si>
    <t>KUS</t>
  </si>
  <si>
    <t>75N18X</t>
  </si>
  <si>
    <t>TRS, OVLÁDACÍ SKŘÍŇKA - MONTÁŽ</t>
  </si>
  <si>
    <t>75N1C1</t>
  </si>
  <si>
    <t>TRS, KOAxIÁLNÍ KABEL VENKOVNÍ PRŮMĚRU DO 35 MM</t>
  </si>
  <si>
    <t>M</t>
  </si>
  <si>
    <t>75N1CX</t>
  </si>
  <si>
    <t>TRS, KOAxIÁLNÍ KABEL VENKOVNÍ - MONTÁŽ</t>
  </si>
  <si>
    <t>75N1C3</t>
  </si>
  <si>
    <t>TRS, KOAxIÁLNÍ KABEL VENKOVNÍ - SADA KONEKTORŮ (2KS)</t>
  </si>
  <si>
    <t>75N1F1</t>
  </si>
  <si>
    <t>TRS, SYSTÉMOVÝ KABEL K OVLÁDACÍ SKŘÍŇCE</t>
  </si>
  <si>
    <t>75N1F2</t>
  </si>
  <si>
    <t>TRS, SYSTÉMOVÝ KABEL K OVLÁDACÍ SKŘÍŇCE - SADA KONEKTORŮ (2KS)</t>
  </si>
  <si>
    <t>75N1I1</t>
  </si>
  <si>
    <t>TRS, PROGRAMOVÉ VYBAVENÍ A GRAFICKÉ ZOBRAZENÍ V DOTYKOVÉM TERMINÁLU</t>
  </si>
  <si>
    <t>75N611</t>
  </si>
  <si>
    <t>KOMPLEXNÍ OCHRANA TRS PŘED BLESKEM A PŘEPĚTÍM - DODÁVKA</t>
  </si>
  <si>
    <t>75N612</t>
  </si>
  <si>
    <t>KOMPLEXNÍ OCHRANA TRS PŘED BLESKEM A PŘEPĚTÍM - DOPLNĚNÍ</t>
  </si>
  <si>
    <t>75N61X</t>
  </si>
  <si>
    <t>KOMPLEXNÍ OCHRANA TRS PŘED BLESKEM A PŘEPĚTÍM - MONTÁŽ</t>
  </si>
  <si>
    <t>75K621</t>
  </si>
  <si>
    <t>AKUMULÁTOROVÁ BATERIE DO 500 VAH - DODÁVKA</t>
  </si>
  <si>
    <t>75K62X</t>
  </si>
  <si>
    <t>AKUMULÁTOROVÁ BATERIE DO 500 VAH - MONTÁŽ</t>
  </si>
  <si>
    <t>75K631</t>
  </si>
  <si>
    <t>AKUMULÁTOROVÁ BATERIE DO 1000 VAH - DODÁVKA</t>
  </si>
  <si>
    <t>75K63X</t>
  </si>
  <si>
    <t>AKUMULÁTOROVÁ BATERIE DO 1000 VAH - MONTÁŽ</t>
  </si>
  <si>
    <t>Viz textová a výkresová část projektové dokumentace</t>
  </si>
  <si>
    <t>75K681</t>
  </si>
  <si>
    <t>AKUMULÁTOROVÁ BATERIE - SKŘÍŇ - DODÁVKA</t>
  </si>
  <si>
    <t>75K68X</t>
  </si>
  <si>
    <t>AKUMULÁTOROVÁ BATERIE - SKŘÍŇ - MONTÁŽ</t>
  </si>
  <si>
    <t>75K511</t>
  </si>
  <si>
    <t>BATERIOVÉ VEDENÍ O PRŮŘEZU DO 16 MM2 - DODÁVKA</t>
  </si>
  <si>
    <t>75K51X</t>
  </si>
  <si>
    <t>BATERIOVÉ VEDENÍ O PRŮŘEZU DO 16 MM2 - MONTÁŽ</t>
  </si>
  <si>
    <t>75M714</t>
  </si>
  <si>
    <t>ZÁZNAMOVÉ ZAŘÍZENÍ, LICENCE KAC</t>
  </si>
  <si>
    <t>75N711</t>
  </si>
  <si>
    <t>MĚŘENÍ RÁDIOVÝCH SÍTÍ PŘEDPROJEKTOVÉ PRO PÁSMO 460 MHZ (TRS)</t>
  </si>
  <si>
    <t>75N712</t>
  </si>
  <si>
    <t>MĚŘENÍ RÁDIOVÝCH SÍTÍ PO REALIZACI PRO PÁSMO 460 MHZ (TRS)</t>
  </si>
  <si>
    <t>75IF21</t>
  </si>
  <si>
    <t>ROZPOJOVACÍ SVORKOVNICE 2/10, 2/8</t>
  </si>
  <si>
    <t>75IF2X</t>
  </si>
  <si>
    <t>ROZPOJOVACÍ SVORKOVNICE 2/10, 2/8 - MONTÁŽ</t>
  </si>
  <si>
    <t>741C02</t>
  </si>
  <si>
    <t>UZEMŇOVACÍ SVORKA</t>
  </si>
  <si>
    <t>703762</t>
  </si>
  <si>
    <t>KABELOVÁ UCPÁVKA VODĚ ODOLNÁ PRO VNITŘNÍ PRŮMĚR OTVORU 65 - 110MM</t>
  </si>
  <si>
    <t>703752</t>
  </si>
  <si>
    <t>PROTIPOŽÁRNÍ UCPÁVKA STĚNOU/STROPEM, TL DO 50CM, DO EI 90 MIN.</t>
  </si>
  <si>
    <t>M2</t>
  </si>
  <si>
    <t>703721</t>
  </si>
  <si>
    <t>KABELOVÁ PŘÍCHYTKA PRO ROZSAH UPNUTÍ DO 25 MM</t>
  </si>
  <si>
    <t>703723</t>
  </si>
  <si>
    <t>KABELOVÁ PŘÍCHYTKA PRO ROZSAH UPNUTÍ OD 51 DO 90 MM</t>
  </si>
  <si>
    <t>703422</t>
  </si>
  <si>
    <t>ELEKTROINSTALAČNÍ TRUBKA PLASTOVÁ UV STABILNÍ VČETNĚ UPEVNĚNÍ A PŘÍSLUŠENSTVÍ DN PRŮMĚRU PŘES 25 DO 40 MM</t>
  </si>
  <si>
    <t>703512</t>
  </si>
  <si>
    <t>ELEKTROINSTALAČNÍ LIŠTA ŠÍŘKY PŘES 30 DO 60 MM</t>
  </si>
  <si>
    <t>744141</t>
  </si>
  <si>
    <t>ROZVODNICE NN PRÁZDNÁ PLASTOVÁ, MIN. IP 55, TŘÍDA IZOLACE II, DO 400 X 400 MM</t>
  </si>
  <si>
    <t>741811</t>
  </si>
  <si>
    <t>UZEMŇOVACÍ VODIČ NA POVRCHU FEZN DO 120 MM2</t>
  </si>
  <si>
    <t>741C05</t>
  </si>
  <si>
    <t>SPOJOVÁNÍ UZEMŇOVACÍCH VODIČŮ</t>
  </si>
  <si>
    <t>741C07</t>
  </si>
  <si>
    <t>VYVEDENÍ UZEMŇOVACÍCH VODIČŮ NA POVRCH/KONSTRUKCI</t>
  </si>
  <si>
    <t>741I01</t>
  </si>
  <si>
    <t>SPOJOVÁNÍ A PŘIPOJOVÁNÍ HROMOSVODOVÝCH VODIČŮ</t>
  </si>
  <si>
    <t>742P15</t>
  </si>
  <si>
    <t>OZNAČOVACÍ ŠTÍTEK NA KABEL</t>
  </si>
  <si>
    <t>742F12</t>
  </si>
  <si>
    <t>KABEL NN NEBO VODIČ JEDNOŽÍLOVÝ CU S PLASTOVOU IZOLACÍ OD 4 DO 16 MM2</t>
  </si>
  <si>
    <t>742K12</t>
  </si>
  <si>
    <t>UKONČENÍ JEDNOŽÍLOVÉHO KABELU V ROZVADĚČI NEBO NA PŘÍSTROJI OD 4 DO 16 MM2</t>
  </si>
  <si>
    <t>61444</t>
  </si>
  <si>
    <t>ÚPRAVY POVRCHŮ VNITŘ KONSTR ZDĚNÝCH OMÍTKOU ŠTUKOVOU</t>
  </si>
  <si>
    <t>742P13</t>
  </si>
  <si>
    <t>ZATAŽENÍ KABELU DO CHRÁNIČKY - KABEL DO 4 KG/M</t>
  </si>
  <si>
    <t>702511</t>
  </si>
  <si>
    <t>PRŮRAZ ZDIVEM (PŘÍČKOU) ZDĚNÝM TLOUŠŤKY DO 45 CM</t>
  </si>
  <si>
    <t>75J212</t>
  </si>
  <si>
    <t>KABEL SDĚLOVACÍ PRO VNITŘNÍ POUŽITÍ DO 10 PÁRŮ PRŮMĚRU 0,5 MM</t>
  </si>
  <si>
    <t>KMPÁR</t>
  </si>
  <si>
    <t>75J23X</t>
  </si>
  <si>
    <t>KABEL SDĚLOVACÍ MONTÁŽ A UPEVNĚNÍ</t>
  </si>
  <si>
    <t>747213</t>
  </si>
  <si>
    <t>CELKOVÁ PROHLÍDKA, ZKOUŠENÍ, MĚŘENÍ A VYHOTOVENÍ VÝCHOZÍ REVIZNÍ ZPRÁVY, PRO OBJEM IN PŘES 500 DO 1000 TIS. KČ</t>
  </si>
  <si>
    <t>747704</t>
  </si>
  <si>
    <t>ZAŠKOLENÍ OBSLUHY</t>
  </si>
  <si>
    <t>HOD</t>
  </si>
  <si>
    <t>747705</t>
  </si>
  <si>
    <t>MANIPULACE NA ZAŘÍZENÍCH PROVÁDĚNÉ PROVOZOVATELEM</t>
  </si>
  <si>
    <t>747706</t>
  </si>
  <si>
    <t>ZJIŠŤOVÁNÍ STÁVAJÍCÍHO STAVU ROZVODŮ NN</t>
  </si>
  <si>
    <t>74F323</t>
  </si>
  <si>
    <t>PROTOKOL UTZ</t>
  </si>
  <si>
    <t>747702</t>
  </si>
  <si>
    <t>ÚPRAVA ZAPOJENÍ STÁVAJÍCÍCH KABELOVÝCH SKŘÍNÍ/ROZVADĚČŮ</t>
  </si>
  <si>
    <t>742G11</t>
  </si>
  <si>
    <t>KABEL NN DVOU- A TŘÍŽÍLOVÝ CU S PLASTOVOU IZOLACÍ DO 2,5 MM2</t>
  </si>
  <si>
    <t>742L11</t>
  </si>
  <si>
    <t>UKONČENÍ DVOU AŽ PĚTIŽÍLOVÉHO KABELU V ROZVADĚČI NEBO NA PŘÍSTROJI DO 2,5 MM2</t>
  </si>
  <si>
    <t>742L12</t>
  </si>
  <si>
    <t>UKONČENÍ DVOU AŽ PĚTIŽÍLOVÉHO KABELU V ROZVADĚČI NEBO NA PŘÍSTROJI OD 4 DO 16 MM2</t>
  </si>
  <si>
    <t>742G12</t>
  </si>
  <si>
    <t>KABEL NN DVOU- A TŘÍŽÍLOVÝ CU S PLASTOVOU IZOLACÍ OD 4 DO 16 MM2</t>
  </si>
  <si>
    <t>741342</t>
  </si>
  <si>
    <t>ZÁSUVKA INSTALAČNÍ DVOJNÁSOBNÁ S PŘEPĚŤOVOU OCHRANOU, NÁSTĚNNÁ VE VYŠŠÍM KRYTÍ - MIN. IP 44</t>
  </si>
  <si>
    <t>744612</t>
  </si>
  <si>
    <t>JISTIČ JEDNOPÓLOVÝ (10 KA) OD 4 DO 10 A</t>
  </si>
  <si>
    <t>744613</t>
  </si>
  <si>
    <t>JISTIČ JEDNOPÓLOVÝ (10 KA) OD 13 DO 20 A</t>
  </si>
  <si>
    <t>96813</t>
  </si>
  <si>
    <t>VYSEKÁNÍ OTVORŮ, KAPES, RÝH V CIHELNÉM ZDIVU</t>
  </si>
  <si>
    <t>M3</t>
  </si>
  <si>
    <t>75M911</t>
  </si>
  <si>
    <t>SDĚLOVACÍ TRANSFORMÁTOR NF 600:600 SE 4KV IZOLAČNÍ PEVNOSTÍ</t>
  </si>
  <si>
    <t>75M91X</t>
  </si>
  <si>
    <t>SDĚLOVACÍ TRANSFORMÁTOR MONTÁŽ</t>
  </si>
  <si>
    <t>Součet</t>
  </si>
  <si>
    <t>za  Díl</t>
  </si>
  <si>
    <t>Demontáže</t>
  </si>
  <si>
    <t>75N17Y</t>
  </si>
  <si>
    <t>TRS, OVLÁDACÍ BLOK - DEMONTÁŽ</t>
  </si>
  <si>
    <t>75N18Y</t>
  </si>
  <si>
    <t>TRS, OVLÁDACÍ SKŘÍŇKA - DEMONTÁŽ</t>
  </si>
  <si>
    <t>75N1CY</t>
  </si>
  <si>
    <t>TRS, KOAxIÁLNÍ KABEL VENKOVNÍ - DEMONTÁŽ</t>
  </si>
  <si>
    <t>75M91Y</t>
  </si>
  <si>
    <t>SDĚLOVACÍ TRANSFORMÁTOR DEMONTÁŽ</t>
  </si>
  <si>
    <t>75N1FY</t>
  </si>
  <si>
    <t>TRS, SYSTÉMOVÝ KABEL K OVLÁDACÍ SKŘÍŇCE - DEMONTÁŽ</t>
  </si>
  <si>
    <t>75K62Y</t>
  </si>
  <si>
    <t>AKUMULÁTOROVÁ BATERIE DO 500 VAH - DEMONTÁŽ</t>
  </si>
  <si>
    <t>75K63Y</t>
  </si>
  <si>
    <t>AKUMULÁTOROVÁ BATERIE DO 1000 VAH - DEMONTÁŽ</t>
  </si>
  <si>
    <t>744Z01</t>
  </si>
  <si>
    <t>DEMONTÁŽ ROZVODNICE NN</t>
  </si>
  <si>
    <t>709612</t>
  </si>
  <si>
    <t>DEMONTÁŽ CHRÁNIČKY/TRUBKY</t>
  </si>
  <si>
    <t>709611</t>
  </si>
  <si>
    <t>DEMONTÁŽ KABELOVÉHO ŽLABU/LIŠTY VČETNĚ KRYTU</t>
  </si>
  <si>
    <t>741Z12</t>
  </si>
  <si>
    <t>DEMONTÁŽ STÁVAJÍCÍCH UCPÁVEK KABELOVÝCH PRŮMĚRU OTVORU DO 200 MM</t>
  </si>
  <si>
    <t>75K68Y</t>
  </si>
  <si>
    <t>AKUMULÁTOROVÁ BATERIE - SKŘÍŇ - DEMONTÁŽ</t>
  </si>
  <si>
    <t>741Z92</t>
  </si>
  <si>
    <t>DEMONTÁŽ - ODVOZ (NA LIKVIDACI ODPADŮ NEBO JINÉ URČENÉ MÍSTO)</t>
  </si>
  <si>
    <t>tkm</t>
  </si>
  <si>
    <t>Poplatky za skládky</t>
  </si>
  <si>
    <t>015640</t>
  </si>
  <si>
    <t>POPLATKY ZA LIKVIDACŮ ODPADŮ NEBEZPEČNÝCH - 16 06 01*  OLOVĚNÉ AKUMULÁTORY</t>
  </si>
  <si>
    <t>T</t>
  </si>
  <si>
    <t>015420R</t>
  </si>
  <si>
    <t>POPLATKY ZA LIKVIDACŮ ODPADŮ NEKONTAMINOVANÝCH - 17 04 11 ZBYTKY KABELŮ A VODIČŮ</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</si>
  <si>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</si>
  <si>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t>75J31YR</t>
  </si>
  <si>
    <t>SUDOP R-208</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</si>
  <si>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</si>
  <si>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KABEL SDĚLOVACÍ - DEMONTÁŽ</t>
  </si>
  <si>
    <t>SŽDC s.o.</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</si>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</sst>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6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301"/>
  <sheetViews>
    <sheetView showGridLines="0" tabSelected="1" view="pageBreakPreview" zoomScale="85" zoomScaleNormal="85" zoomScaleSheetLayoutView="85" workbookViewId="0">
      <pane ySplit="12" topLeftCell="A319" activePane="bottomLeft" state="frozen"/>
      <selection activeCell="B1" sqref="B1"/>
      <selection pane="bottomLeft" activeCell="F3" sqref="F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56" t="s">
        <v>84</v>
      </c>
      <c r="C1" s="157"/>
      <c r="D1" s="157"/>
      <c r="E1" s="157"/>
      <c r="F1" s="157"/>
      <c r="G1" s="157"/>
      <c r="H1" s="157"/>
      <c r="I1" s="53"/>
      <c r="J1" s="54"/>
      <c r="K1" s="54"/>
      <c r="L1" s="55" t="str">
        <f>D3</f>
        <v>PS 10-02-42</v>
      </c>
    </row>
    <row r="2" spans="1:15" s="18" customFormat="1" ht="57" customHeight="1" thickTop="1" thickBot="1" x14ac:dyDescent="0.3">
      <c r="B2" s="158" t="s">
        <v>11</v>
      </c>
      <c r="C2" s="159"/>
      <c r="D2" s="59"/>
      <c r="E2" s="60"/>
      <c r="F2" s="85" t="s">
        <v>94</v>
      </c>
      <c r="G2" s="57"/>
      <c r="H2" s="58"/>
      <c r="I2" s="160" t="s">
        <v>27</v>
      </c>
      <c r="J2" s="161"/>
      <c r="K2" s="134">
        <f>SUMIFS(L:L,B:B,"SOUČET")</f>
        <v>0</v>
      </c>
      <c r="L2" s="135"/>
    </row>
    <row r="3" spans="1:15" s="18" customFormat="1" ht="42.75" customHeight="1" thickTop="1" thickBot="1" x14ac:dyDescent="0.3">
      <c r="B3" s="38" t="s">
        <v>33</v>
      </c>
      <c r="C3" s="39"/>
      <c r="D3" s="41" t="s">
        <v>100</v>
      </c>
      <c r="E3" s="40"/>
      <c r="F3" s="37" t="s">
        <v>99</v>
      </c>
      <c r="G3" s="61"/>
      <c r="H3" s="62"/>
      <c r="I3" s="72"/>
      <c r="J3" s="71"/>
      <c r="K3" s="121"/>
      <c r="L3" s="122"/>
    </row>
    <row r="4" spans="1:15" s="18" customFormat="1" ht="18" customHeight="1" thickTop="1" x14ac:dyDescent="0.25">
      <c r="B4" s="140" t="s">
        <v>20</v>
      </c>
      <c r="C4" s="141"/>
      <c r="D4" s="124"/>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53" t="s">
        <v>30</v>
      </c>
      <c r="J4" s="154"/>
      <c r="K4" s="2"/>
      <c r="L4" s="3"/>
    </row>
    <row r="5" spans="1:15" s="18" customFormat="1" ht="18" customHeight="1" x14ac:dyDescent="0.25">
      <c r="B5" s="16" t="s">
        <v>28</v>
      </c>
      <c r="C5" s="15"/>
      <c r="D5" s="15"/>
      <c r="E5" s="4" t="s">
        <v>29</v>
      </c>
      <c r="F5" s="142" t="str">
        <f>IF((E5="Stádium 2"),"  Dokumentace pro územní řízení - DUR",(IF((E5="Stádium 3"),"  Projektová dokumentace (DOS/DSP)","")))</f>
        <v xml:space="preserve">  Projektová dokumentace (DOS/DSP)</v>
      </c>
      <c r="G5" s="142"/>
      <c r="H5" s="143"/>
      <c r="I5" s="123" t="s">
        <v>22</v>
      </c>
      <c r="J5" s="124"/>
      <c r="K5" s="5" t="s">
        <v>96</v>
      </c>
      <c r="L5" s="65"/>
    </row>
    <row r="6" spans="1:15" s="18" customFormat="1" ht="18" customHeight="1" x14ac:dyDescent="0.2">
      <c r="B6" s="16" t="s">
        <v>19</v>
      </c>
      <c r="C6" s="15"/>
      <c r="D6" s="15"/>
      <c r="E6" s="5" t="s">
        <v>272</v>
      </c>
      <c r="F6" s="125"/>
      <c r="G6" s="125"/>
      <c r="H6" s="126"/>
      <c r="I6" s="123" t="s">
        <v>23</v>
      </c>
      <c r="J6" s="124"/>
      <c r="K6" s="5" t="s">
        <v>97</v>
      </c>
      <c r="L6" s="65"/>
      <c r="O6" s="69"/>
    </row>
    <row r="7" spans="1:15" s="18" customFormat="1" ht="18" customHeight="1" x14ac:dyDescent="0.2">
      <c r="B7" s="144" t="s">
        <v>24</v>
      </c>
      <c r="C7" s="145"/>
      <c r="D7" s="145"/>
      <c r="E7" s="6">
        <v>43405</v>
      </c>
      <c r="F7" s="127" t="s">
        <v>18</v>
      </c>
      <c r="G7" s="128"/>
      <c r="H7" s="129"/>
      <c r="I7" s="152" t="s">
        <v>26</v>
      </c>
      <c r="J7" s="141"/>
      <c r="K7" s="63">
        <v>2017</v>
      </c>
      <c r="L7" s="66"/>
      <c r="O7" s="70"/>
    </row>
    <row r="8" spans="1:15" s="18" customFormat="1" ht="19.5" customHeight="1" thickBot="1" x14ac:dyDescent="0.3">
      <c r="B8" s="130" t="s">
        <v>25</v>
      </c>
      <c r="C8" s="131"/>
      <c r="D8" s="131"/>
      <c r="E8" s="25">
        <v>44316</v>
      </c>
      <c r="F8" s="26" t="s">
        <v>95</v>
      </c>
      <c r="G8" s="132" t="s">
        <v>101</v>
      </c>
      <c r="H8" s="133"/>
      <c r="I8" s="155" t="s">
        <v>17</v>
      </c>
      <c r="J8" s="145"/>
      <c r="K8" s="64">
        <v>43213</v>
      </c>
      <c r="L8" s="67"/>
    </row>
    <row r="9" spans="1:15" s="18" customFormat="1" ht="9.75" customHeight="1" x14ac:dyDescent="0.25">
      <c r="B9" s="150" t="str">
        <f>F2</f>
        <v>Zvýšení traťové rychlosti v úseku Oldřichov u Duchcova – Bílina</v>
      </c>
      <c r="C9" s="151"/>
      <c r="D9" s="151"/>
      <c r="E9" s="151"/>
      <c r="F9" s="151"/>
      <c r="G9" s="151"/>
      <c r="H9" s="151"/>
      <c r="I9" s="151"/>
      <c r="J9" s="151"/>
      <c r="K9" s="27" t="str">
        <f>$I$5</f>
        <v>ISPROFIN:</v>
      </c>
      <c r="L9" s="68" t="str">
        <f>K5</f>
        <v>5423720012</v>
      </c>
    </row>
    <row r="10" spans="1:15" s="18" customFormat="1" ht="15" customHeight="1" x14ac:dyDescent="0.25">
      <c r="B10" s="146" t="s">
        <v>12</v>
      </c>
      <c r="C10" s="138" t="s">
        <v>0</v>
      </c>
      <c r="D10" s="138" t="s">
        <v>1</v>
      </c>
      <c r="E10" s="138" t="s">
        <v>13</v>
      </c>
      <c r="F10" s="148" t="s">
        <v>31</v>
      </c>
      <c r="G10" s="148" t="s">
        <v>2</v>
      </c>
      <c r="H10" s="148" t="s">
        <v>3</v>
      </c>
      <c r="I10" s="138" t="s">
        <v>14</v>
      </c>
      <c r="J10" s="138" t="s">
        <v>15</v>
      </c>
      <c r="K10" s="136" t="s">
        <v>4</v>
      </c>
      <c r="L10" s="137"/>
    </row>
    <row r="11" spans="1:15" s="18" customFormat="1" ht="15" customHeight="1" x14ac:dyDescent="0.25">
      <c r="B11" s="146"/>
      <c r="C11" s="138"/>
      <c r="D11" s="138"/>
      <c r="E11" s="138"/>
      <c r="F11" s="148"/>
      <c r="G11" s="148"/>
      <c r="H11" s="148"/>
      <c r="I11" s="138"/>
      <c r="J11" s="138"/>
      <c r="K11" s="136"/>
      <c r="L11" s="137"/>
    </row>
    <row r="12" spans="1:15" s="18" customFormat="1" ht="12.75" customHeight="1" thickBot="1" x14ac:dyDescent="0.3">
      <c r="B12" s="147"/>
      <c r="C12" s="139"/>
      <c r="D12" s="139"/>
      <c r="E12" s="139"/>
      <c r="F12" s="149"/>
      <c r="G12" s="149"/>
      <c r="H12" s="149"/>
      <c r="I12" s="139"/>
      <c r="J12" s="139"/>
      <c r="K12" s="28" t="s">
        <v>16</v>
      </c>
      <c r="L12" s="29" t="s">
        <v>5</v>
      </c>
    </row>
    <row r="13" spans="1:15" s="1" customFormat="1" ht="20.100000000000001" customHeight="1" thickBot="1" x14ac:dyDescent="0.3">
      <c r="A13" s="1" t="s">
        <v>32</v>
      </c>
      <c r="B13" s="56" t="s">
        <v>21</v>
      </c>
      <c r="C13" s="74">
        <v>1</v>
      </c>
      <c r="D13" s="7"/>
      <c r="E13" s="7"/>
      <c r="F13" s="75" t="s">
        <v>102</v>
      </c>
      <c r="G13" s="9"/>
      <c r="H13" s="9"/>
      <c r="I13" s="9"/>
      <c r="J13" s="9"/>
      <c r="K13" s="9"/>
      <c r="L13" s="20"/>
    </row>
    <row r="14" spans="1:15" s="1" customFormat="1" ht="13.5" customHeight="1" thickBot="1" x14ac:dyDescent="0.3">
      <c r="A14" s="10" t="s">
        <v>7</v>
      </c>
      <c r="B14" s="76">
        <f>1+MAX($B$13:B13)</f>
        <v>1</v>
      </c>
      <c r="C14" s="77" t="s">
        <v>103</v>
      </c>
      <c r="D14" s="77"/>
      <c r="E14" s="77" t="s">
        <v>104</v>
      </c>
      <c r="F14" s="78" t="s">
        <v>105</v>
      </c>
      <c r="G14" s="77" t="s">
        <v>106</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136</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107</v>
      </c>
      <c r="D18" s="77"/>
      <c r="E18" s="77" t="s">
        <v>104</v>
      </c>
      <c r="F18" s="78" t="s">
        <v>108</v>
      </c>
      <c r="G18" s="77" t="s">
        <v>106</v>
      </c>
      <c r="H18" s="82">
        <v>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136</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109</v>
      </c>
      <c r="D22" s="77"/>
      <c r="E22" s="77" t="s">
        <v>104</v>
      </c>
      <c r="F22" s="78" t="s">
        <v>110</v>
      </c>
      <c r="G22" s="77" t="s">
        <v>111</v>
      </c>
      <c r="H22" s="82">
        <v>60</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136</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112</v>
      </c>
      <c r="D26" s="77"/>
      <c r="E26" s="77" t="s">
        <v>104</v>
      </c>
      <c r="F26" s="78" t="s">
        <v>113</v>
      </c>
      <c r="G26" s="77" t="s">
        <v>111</v>
      </c>
      <c r="H26" s="82">
        <v>60</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136</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114</v>
      </c>
      <c r="D30" s="77"/>
      <c r="E30" s="77" t="s">
        <v>104</v>
      </c>
      <c r="F30" s="78" t="s">
        <v>115</v>
      </c>
      <c r="G30" s="77" t="s">
        <v>106</v>
      </c>
      <c r="H30" s="82">
        <v>4</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136</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116</v>
      </c>
      <c r="D34" s="77"/>
      <c r="E34" s="77" t="s">
        <v>104</v>
      </c>
      <c r="F34" s="78" t="s">
        <v>117</v>
      </c>
      <c r="G34" s="77" t="s">
        <v>111</v>
      </c>
      <c r="H34" s="82">
        <v>30</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136</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118</v>
      </c>
      <c r="D38" s="77"/>
      <c r="E38" s="77" t="s">
        <v>104</v>
      </c>
      <c r="F38" s="78" t="s">
        <v>119</v>
      </c>
      <c r="G38" s="77" t="s">
        <v>106</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136</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120</v>
      </c>
      <c r="D42" s="77"/>
      <c r="E42" s="77" t="s">
        <v>104</v>
      </c>
      <c r="F42" s="78" t="s">
        <v>121</v>
      </c>
      <c r="G42" s="77" t="s">
        <v>106</v>
      </c>
      <c r="H42" s="82">
        <v>3</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136</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122</v>
      </c>
      <c r="D46" s="77"/>
      <c r="E46" s="77" t="s">
        <v>104</v>
      </c>
      <c r="F46" s="78" t="s">
        <v>123</v>
      </c>
      <c r="G46" s="77" t="s">
        <v>106</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136</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124</v>
      </c>
      <c r="D50" s="77"/>
      <c r="E50" s="77" t="s">
        <v>104</v>
      </c>
      <c r="F50" s="78" t="s">
        <v>125</v>
      </c>
      <c r="G50" s="77" t="s">
        <v>106</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136</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126</v>
      </c>
      <c r="D54" s="77"/>
      <c r="E54" s="77" t="s">
        <v>104</v>
      </c>
      <c r="F54" s="78" t="s">
        <v>127</v>
      </c>
      <c r="G54" s="77" t="s">
        <v>106</v>
      </c>
      <c r="H54" s="82">
        <v>2</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136</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128</v>
      </c>
      <c r="D58" s="77"/>
      <c r="E58" s="77" t="s">
        <v>104</v>
      </c>
      <c r="F58" s="78" t="s">
        <v>129</v>
      </c>
      <c r="G58" s="77" t="s">
        <v>106</v>
      </c>
      <c r="H58" s="82">
        <v>1</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136</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130</v>
      </c>
      <c r="D62" s="77"/>
      <c r="E62" s="77" t="s">
        <v>104</v>
      </c>
      <c r="F62" s="78" t="s">
        <v>131</v>
      </c>
      <c r="G62" s="77" t="s">
        <v>106</v>
      </c>
      <c r="H62" s="82">
        <v>1</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136</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132</v>
      </c>
      <c r="D66" s="77"/>
      <c r="E66" s="77" t="s">
        <v>104</v>
      </c>
      <c r="F66" s="78" t="s">
        <v>133</v>
      </c>
      <c r="G66" s="77" t="s">
        <v>106</v>
      </c>
      <c r="H66" s="82">
        <v>1</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136</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134</v>
      </c>
      <c r="D70" s="77"/>
      <c r="E70" s="77" t="s">
        <v>104</v>
      </c>
      <c r="F70" s="78" t="s">
        <v>135</v>
      </c>
      <c r="G70" s="77" t="s">
        <v>106</v>
      </c>
      <c r="H70" s="82">
        <v>1</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136</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137</v>
      </c>
      <c r="D74" s="77"/>
      <c r="E74" s="77" t="s">
        <v>104</v>
      </c>
      <c r="F74" s="78" t="s">
        <v>138</v>
      </c>
      <c r="G74" s="77" t="s">
        <v>106</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136</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13.5" customHeight="1" thickBot="1" x14ac:dyDescent="0.3">
      <c r="A78" s="10" t="s">
        <v>7</v>
      </c>
      <c r="B78" s="76">
        <f>1+MAX($B$13:B77)</f>
        <v>17</v>
      </c>
      <c r="C78" s="77" t="s">
        <v>139</v>
      </c>
      <c r="D78" s="77"/>
      <c r="E78" s="77" t="s">
        <v>104</v>
      </c>
      <c r="F78" s="78" t="s">
        <v>140</v>
      </c>
      <c r="G78" s="77" t="s">
        <v>106</v>
      </c>
      <c r="H78" s="82">
        <v>2</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136</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141</v>
      </c>
      <c r="D82" s="77"/>
      <c r="E82" s="77" t="s">
        <v>104</v>
      </c>
      <c r="F82" s="78" t="s">
        <v>142</v>
      </c>
      <c r="G82" s="77" t="s">
        <v>111</v>
      </c>
      <c r="H82" s="82">
        <v>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136</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143</v>
      </c>
      <c r="D86" s="77"/>
      <c r="E86" s="77" t="s">
        <v>104</v>
      </c>
      <c r="F86" s="78" t="s">
        <v>144</v>
      </c>
      <c r="G86" s="77" t="s">
        <v>111</v>
      </c>
      <c r="H86" s="82">
        <v>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136</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145</v>
      </c>
      <c r="D90" s="77"/>
      <c r="E90" s="77" t="s">
        <v>104</v>
      </c>
      <c r="F90" s="78" t="s">
        <v>146</v>
      </c>
      <c r="G90" s="77" t="s">
        <v>106</v>
      </c>
      <c r="H90" s="82">
        <v>1</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136</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147</v>
      </c>
      <c r="D94" s="77"/>
      <c r="E94" s="77" t="s">
        <v>104</v>
      </c>
      <c r="F94" s="78" t="s">
        <v>148</v>
      </c>
      <c r="G94" s="77" t="s">
        <v>106</v>
      </c>
      <c r="H94" s="82">
        <v>1</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136</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149</v>
      </c>
      <c r="D98" s="77"/>
      <c r="E98" s="77" t="s">
        <v>104</v>
      </c>
      <c r="F98" s="78" t="s">
        <v>150</v>
      </c>
      <c r="G98" s="77" t="s">
        <v>106</v>
      </c>
      <c r="H98" s="82">
        <v>1</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136</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151</v>
      </c>
      <c r="D102" s="77"/>
      <c r="E102" s="77" t="s">
        <v>104</v>
      </c>
      <c r="F102" s="78" t="s">
        <v>152</v>
      </c>
      <c r="G102" s="77" t="s">
        <v>106</v>
      </c>
      <c r="H102" s="82">
        <v>4</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136</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153</v>
      </c>
      <c r="D106" s="77"/>
      <c r="E106" s="77" t="s">
        <v>104</v>
      </c>
      <c r="F106" s="78" t="s">
        <v>154</v>
      </c>
      <c r="G106" s="77" t="s">
        <v>106</v>
      </c>
      <c r="H106" s="82">
        <v>4</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136</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155</v>
      </c>
      <c r="D110" s="77"/>
      <c r="E110" s="77" t="s">
        <v>104</v>
      </c>
      <c r="F110" s="78" t="s">
        <v>156</v>
      </c>
      <c r="G110" s="77" t="s">
        <v>106</v>
      </c>
      <c r="H110" s="82">
        <v>1</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136</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157</v>
      </c>
      <c r="D114" s="77"/>
      <c r="E114" s="77" t="s">
        <v>104</v>
      </c>
      <c r="F114" s="78" t="s">
        <v>158</v>
      </c>
      <c r="G114" s="77" t="s">
        <v>106</v>
      </c>
      <c r="H114" s="82">
        <v>1</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136</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159</v>
      </c>
      <c r="D118" s="77"/>
      <c r="E118" s="77" t="s">
        <v>104</v>
      </c>
      <c r="F118" s="78" t="s">
        <v>160</v>
      </c>
      <c r="G118" s="77" t="s">
        <v>161</v>
      </c>
      <c r="H118" s="82">
        <v>0.2</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136</v>
      </c>
      <c r="G120" s="11"/>
      <c r="H120" s="11"/>
      <c r="I120" s="11"/>
      <c r="J120" s="11"/>
      <c r="K120" s="11"/>
      <c r="L120" s="22"/>
    </row>
    <row r="121" spans="1:12" s="1" customFormat="1" ht="12.75" customHeight="1" thickBot="1" x14ac:dyDescent="0.3">
      <c r="A121" s="10" t="s">
        <v>9</v>
      </c>
      <c r="B121" s="23"/>
      <c r="C121" s="19"/>
      <c r="D121" s="19"/>
      <c r="E121" s="19"/>
      <c r="F121" s="81" t="s">
        <v>85</v>
      </c>
      <c r="G121" s="12"/>
      <c r="H121" s="12"/>
      <c r="I121" s="12"/>
      <c r="J121" s="12"/>
      <c r="K121" s="12"/>
      <c r="L121" s="24"/>
    </row>
    <row r="122" spans="1:12" s="1" customFormat="1" ht="13.5" customHeight="1" thickBot="1" x14ac:dyDescent="0.3">
      <c r="A122" s="10" t="s">
        <v>7</v>
      </c>
      <c r="B122" s="76">
        <f>1+MAX($B$13:B121)</f>
        <v>28</v>
      </c>
      <c r="C122" s="77" t="s">
        <v>162</v>
      </c>
      <c r="D122" s="77"/>
      <c r="E122" s="77" t="s">
        <v>104</v>
      </c>
      <c r="F122" s="78" t="s">
        <v>163</v>
      </c>
      <c r="G122" s="77" t="s">
        <v>106</v>
      </c>
      <c r="H122" s="82">
        <v>30</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136</v>
      </c>
      <c r="G124" s="11"/>
      <c r="H124" s="11"/>
      <c r="I124" s="11"/>
      <c r="J124" s="11"/>
      <c r="K124" s="11"/>
      <c r="L124" s="22"/>
    </row>
    <row r="125" spans="1:12" s="1" customFormat="1" ht="12.75" customHeight="1" thickBot="1" x14ac:dyDescent="0.3">
      <c r="A125" s="10" t="s">
        <v>9</v>
      </c>
      <c r="B125" s="23"/>
      <c r="C125" s="19"/>
      <c r="D125" s="19"/>
      <c r="E125" s="19"/>
      <c r="F125" s="81" t="s">
        <v>85</v>
      </c>
      <c r="G125" s="12"/>
      <c r="H125" s="12"/>
      <c r="I125" s="12"/>
      <c r="J125" s="12"/>
      <c r="K125" s="12"/>
      <c r="L125" s="24"/>
    </row>
    <row r="126" spans="1:12" s="1" customFormat="1" ht="13.5" customHeight="1" thickBot="1" x14ac:dyDescent="0.3">
      <c r="A126" s="10" t="s">
        <v>7</v>
      </c>
      <c r="B126" s="76">
        <f>1+MAX($B$13:B125)</f>
        <v>29</v>
      </c>
      <c r="C126" s="77" t="s">
        <v>164</v>
      </c>
      <c r="D126" s="77"/>
      <c r="E126" s="77" t="s">
        <v>104</v>
      </c>
      <c r="F126" s="78" t="s">
        <v>165</v>
      </c>
      <c r="G126" s="77" t="s">
        <v>106</v>
      </c>
      <c r="H126" s="82">
        <v>15</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136</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23.25" thickBot="1" x14ac:dyDescent="0.3">
      <c r="A130" s="10" t="s">
        <v>7</v>
      </c>
      <c r="B130" s="76">
        <f>1+MAX($B$13:B129)</f>
        <v>30</v>
      </c>
      <c r="C130" s="77" t="s">
        <v>166</v>
      </c>
      <c r="D130" s="77"/>
      <c r="E130" s="77" t="s">
        <v>104</v>
      </c>
      <c r="F130" s="78" t="s">
        <v>167</v>
      </c>
      <c r="G130" s="77" t="s">
        <v>111</v>
      </c>
      <c r="H130" s="82">
        <v>30</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136</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168</v>
      </c>
      <c r="D134" s="77"/>
      <c r="E134" s="77" t="s">
        <v>104</v>
      </c>
      <c r="F134" s="78" t="s">
        <v>169</v>
      </c>
      <c r="G134" s="77" t="s">
        <v>111</v>
      </c>
      <c r="H134" s="82">
        <v>90</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136</v>
      </c>
      <c r="G136" s="11"/>
      <c r="H136" s="11"/>
      <c r="I136" s="11"/>
      <c r="J136" s="11"/>
      <c r="K136" s="11"/>
      <c r="L136" s="22"/>
    </row>
    <row r="137" spans="1:12" s="1" customFormat="1" ht="12.75" customHeight="1" thickBot="1" x14ac:dyDescent="0.3">
      <c r="A137" s="10" t="s">
        <v>9</v>
      </c>
      <c r="B137" s="23"/>
      <c r="C137" s="19"/>
      <c r="D137" s="19"/>
      <c r="E137" s="19"/>
      <c r="F137" s="81" t="s">
        <v>85</v>
      </c>
      <c r="G137" s="12"/>
      <c r="H137" s="12"/>
      <c r="I137" s="12"/>
      <c r="J137" s="12"/>
      <c r="K137" s="12"/>
      <c r="L137" s="24"/>
    </row>
    <row r="138" spans="1:12" s="1" customFormat="1" ht="13.5" customHeight="1" thickBot="1" x14ac:dyDescent="0.3">
      <c r="A138" s="10" t="s">
        <v>7</v>
      </c>
      <c r="B138" s="76">
        <f>1+MAX($B$13:B137)</f>
        <v>32</v>
      </c>
      <c r="C138" s="77" t="s">
        <v>170</v>
      </c>
      <c r="D138" s="77"/>
      <c r="E138" s="77" t="s">
        <v>104</v>
      </c>
      <c r="F138" s="78" t="s">
        <v>171</v>
      </c>
      <c r="G138" s="77" t="s">
        <v>106</v>
      </c>
      <c r="H138" s="82">
        <v>1</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136</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172</v>
      </c>
      <c r="D142" s="77"/>
      <c r="E142" s="77" t="s">
        <v>104</v>
      </c>
      <c r="F142" s="78" t="s">
        <v>173</v>
      </c>
      <c r="G142" s="77" t="s">
        <v>111</v>
      </c>
      <c r="H142" s="82">
        <v>5</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136</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174</v>
      </c>
      <c r="D146" s="77"/>
      <c r="E146" s="77" t="s">
        <v>104</v>
      </c>
      <c r="F146" s="78" t="s">
        <v>175</v>
      </c>
      <c r="G146" s="77" t="s">
        <v>106</v>
      </c>
      <c r="H146" s="82">
        <v>1</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136</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176</v>
      </c>
      <c r="D150" s="77"/>
      <c r="E150" s="77" t="s">
        <v>104</v>
      </c>
      <c r="F150" s="78" t="s">
        <v>177</v>
      </c>
      <c r="G150" s="77" t="s">
        <v>106</v>
      </c>
      <c r="H150" s="82">
        <v>1</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136</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178</v>
      </c>
      <c r="D154" s="77"/>
      <c r="E154" s="77" t="s">
        <v>104</v>
      </c>
      <c r="F154" s="78" t="s">
        <v>179</v>
      </c>
      <c r="G154" s="77" t="s">
        <v>106</v>
      </c>
      <c r="H154" s="82">
        <v>1</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136</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180</v>
      </c>
      <c r="D158" s="77"/>
      <c r="E158" s="77" t="s">
        <v>104</v>
      </c>
      <c r="F158" s="78" t="s">
        <v>181</v>
      </c>
      <c r="G158" s="77" t="s">
        <v>106</v>
      </c>
      <c r="H158" s="82">
        <v>25</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136</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182</v>
      </c>
      <c r="D162" s="77"/>
      <c r="E162" s="77" t="s">
        <v>104</v>
      </c>
      <c r="F162" s="78" t="s">
        <v>183</v>
      </c>
      <c r="G162" s="77" t="s">
        <v>111</v>
      </c>
      <c r="H162" s="82">
        <v>10</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136</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184</v>
      </c>
      <c r="D166" s="77"/>
      <c r="E166" s="77" t="s">
        <v>104</v>
      </c>
      <c r="F166" s="78" t="s">
        <v>185</v>
      </c>
      <c r="G166" s="77" t="s">
        <v>106</v>
      </c>
      <c r="H166" s="82">
        <v>6</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136</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13.5" customHeight="1" thickBot="1" x14ac:dyDescent="0.3">
      <c r="A170" s="10" t="s">
        <v>7</v>
      </c>
      <c r="B170" s="76">
        <f>1+MAX($B$13:B169)</f>
        <v>40</v>
      </c>
      <c r="C170" s="77" t="s">
        <v>186</v>
      </c>
      <c r="D170" s="77"/>
      <c r="E170" s="77" t="s">
        <v>104</v>
      </c>
      <c r="F170" s="78" t="s">
        <v>187</v>
      </c>
      <c r="G170" s="77" t="s">
        <v>161</v>
      </c>
      <c r="H170" s="82">
        <v>2</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136</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188</v>
      </c>
      <c r="D174" s="77"/>
      <c r="E174" s="77" t="s">
        <v>104</v>
      </c>
      <c r="F174" s="78" t="s">
        <v>189</v>
      </c>
      <c r="G174" s="77" t="s">
        <v>111</v>
      </c>
      <c r="H174" s="82">
        <v>50</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136</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190</v>
      </c>
      <c r="D178" s="77"/>
      <c r="E178" s="77" t="s">
        <v>104</v>
      </c>
      <c r="F178" s="78" t="s">
        <v>191</v>
      </c>
      <c r="G178" s="77" t="s">
        <v>106</v>
      </c>
      <c r="H178" s="82">
        <v>4</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136</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192</v>
      </c>
      <c r="D182" s="77"/>
      <c r="E182" s="77" t="s">
        <v>104</v>
      </c>
      <c r="F182" s="78" t="s">
        <v>193</v>
      </c>
      <c r="G182" s="77" t="s">
        <v>194</v>
      </c>
      <c r="H182" s="82">
        <v>0.23499999999999999</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136</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195</v>
      </c>
      <c r="D186" s="77"/>
      <c r="E186" s="77" t="s">
        <v>104</v>
      </c>
      <c r="F186" s="78" t="s">
        <v>196</v>
      </c>
      <c r="G186" s="77" t="s">
        <v>111</v>
      </c>
      <c r="H186" s="82">
        <v>47</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136</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101" t="s">
        <v>210</v>
      </c>
      <c r="D190" s="101"/>
      <c r="E190" s="101" t="s">
        <v>104</v>
      </c>
      <c r="F190" s="78" t="s">
        <v>211</v>
      </c>
      <c r="G190" s="101" t="s">
        <v>111</v>
      </c>
      <c r="H190" s="102">
        <v>15</v>
      </c>
      <c r="I190" s="102"/>
      <c r="J190" s="10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136</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13.5" customHeight="1" thickBot="1" x14ac:dyDescent="0.3">
      <c r="A194" s="10" t="s">
        <v>7</v>
      </c>
      <c r="B194" s="76">
        <f>1+MAX($B$13:B193)</f>
        <v>46</v>
      </c>
      <c r="C194" s="101" t="s">
        <v>212</v>
      </c>
      <c r="D194" s="101"/>
      <c r="E194" s="101" t="s">
        <v>104</v>
      </c>
      <c r="F194" s="78" t="s">
        <v>213</v>
      </c>
      <c r="G194" s="101" t="s">
        <v>106</v>
      </c>
      <c r="H194" s="102">
        <v>2</v>
      </c>
      <c r="I194" s="102"/>
      <c r="J194" s="10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136</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101" t="s">
        <v>216</v>
      </c>
      <c r="D198" s="101"/>
      <c r="E198" s="101" t="s">
        <v>104</v>
      </c>
      <c r="F198" s="78" t="s">
        <v>217</v>
      </c>
      <c r="G198" s="101" t="s">
        <v>111</v>
      </c>
      <c r="H198" s="102">
        <v>60</v>
      </c>
      <c r="I198" s="102"/>
      <c r="J198" s="10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136</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89" customFormat="1" ht="24.75" customHeight="1" thickBot="1" x14ac:dyDescent="0.3">
      <c r="A202" s="90" t="s">
        <v>7</v>
      </c>
      <c r="B202" s="100">
        <f>1+MAX($B$13:B201)</f>
        <v>48</v>
      </c>
      <c r="C202" s="101" t="s">
        <v>214</v>
      </c>
      <c r="D202" s="101"/>
      <c r="E202" s="101" t="s">
        <v>104</v>
      </c>
      <c r="F202" s="78" t="s">
        <v>215</v>
      </c>
      <c r="G202" s="101" t="s">
        <v>106</v>
      </c>
      <c r="H202" s="102">
        <v>2</v>
      </c>
      <c r="I202" s="102"/>
      <c r="J202" s="102"/>
      <c r="K202" s="83"/>
      <c r="L202" s="84">
        <f>ROUND((ROUND(H202,3))*(ROUND(K202,2)),2)</f>
        <v>0</v>
      </c>
    </row>
    <row r="203" spans="1:12" s="89" customFormat="1" ht="12.75" customHeight="1" x14ac:dyDescent="0.25">
      <c r="A203" s="90" t="s">
        <v>6</v>
      </c>
      <c r="B203" s="96"/>
      <c r="C203" s="94"/>
      <c r="D203" s="94"/>
      <c r="E203" s="94"/>
      <c r="F203" s="79"/>
      <c r="G203" s="91"/>
      <c r="H203" s="91"/>
      <c r="I203" s="91"/>
      <c r="J203" s="91"/>
      <c r="K203" s="91"/>
      <c r="L203" s="97"/>
    </row>
    <row r="204" spans="1:12" s="89" customFormat="1" ht="12.75" customHeight="1" x14ac:dyDescent="0.25">
      <c r="A204" s="90" t="s">
        <v>8</v>
      </c>
      <c r="B204" s="96"/>
      <c r="C204" s="94"/>
      <c r="D204" s="94"/>
      <c r="E204" s="94"/>
      <c r="F204" s="80" t="s">
        <v>136</v>
      </c>
      <c r="G204" s="91"/>
      <c r="H204" s="91"/>
      <c r="I204" s="91"/>
      <c r="J204" s="91"/>
      <c r="K204" s="91"/>
      <c r="L204" s="97"/>
    </row>
    <row r="205" spans="1:12" s="89" customFormat="1" ht="12.75" customHeight="1" thickBot="1" x14ac:dyDescent="0.3">
      <c r="A205" s="90" t="s">
        <v>9</v>
      </c>
      <c r="B205" s="98"/>
      <c r="C205" s="95"/>
      <c r="D205" s="95"/>
      <c r="E205" s="95"/>
      <c r="F205" s="81" t="s">
        <v>85</v>
      </c>
      <c r="G205" s="92"/>
      <c r="H205" s="92"/>
      <c r="I205" s="92"/>
      <c r="J205" s="92"/>
      <c r="K205" s="92"/>
      <c r="L205" s="99"/>
    </row>
    <row r="206" spans="1:12" s="1" customFormat="1" ht="23.25" thickBot="1" x14ac:dyDescent="0.3">
      <c r="A206" s="10" t="s">
        <v>7</v>
      </c>
      <c r="B206" s="100">
        <f>1+MAX($B$13:B205)</f>
        <v>49</v>
      </c>
      <c r="C206" s="77" t="s">
        <v>197</v>
      </c>
      <c r="D206" s="77"/>
      <c r="E206" s="77" t="s">
        <v>104</v>
      </c>
      <c r="F206" s="78" t="s">
        <v>198</v>
      </c>
      <c r="G206" s="77" t="s">
        <v>106</v>
      </c>
      <c r="H206" s="82">
        <v>1</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136</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199</v>
      </c>
      <c r="D210" s="77"/>
      <c r="E210" s="77" t="s">
        <v>104</v>
      </c>
      <c r="F210" s="78" t="s">
        <v>200</v>
      </c>
      <c r="G210" s="77" t="s">
        <v>201</v>
      </c>
      <c r="H210" s="82">
        <v>8</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136</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202</v>
      </c>
      <c r="D214" s="77"/>
      <c r="E214" s="77" t="s">
        <v>104</v>
      </c>
      <c r="F214" s="78" t="s">
        <v>203</v>
      </c>
      <c r="G214" s="77" t="s">
        <v>201</v>
      </c>
      <c r="H214" s="82">
        <v>24</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136</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101" t="s">
        <v>204</v>
      </c>
      <c r="D218" s="101"/>
      <c r="E218" s="101" t="s">
        <v>104</v>
      </c>
      <c r="F218" s="78" t="s">
        <v>205</v>
      </c>
      <c r="G218" s="101" t="s">
        <v>201</v>
      </c>
      <c r="H218" s="102">
        <v>8</v>
      </c>
      <c r="I218" s="102"/>
      <c r="J218" s="10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136</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101" t="s">
        <v>206</v>
      </c>
      <c r="D222" s="101"/>
      <c r="E222" s="101" t="s">
        <v>104</v>
      </c>
      <c r="F222" s="78" t="s">
        <v>207</v>
      </c>
      <c r="G222" s="101" t="s">
        <v>106</v>
      </c>
      <c r="H222" s="102">
        <v>1</v>
      </c>
      <c r="I222" s="102"/>
      <c r="J222" s="10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136</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101" t="s">
        <v>208</v>
      </c>
      <c r="D226" s="101"/>
      <c r="E226" s="101" t="s">
        <v>104</v>
      </c>
      <c r="F226" s="78" t="s">
        <v>209</v>
      </c>
      <c r="G226" s="101" t="s">
        <v>201</v>
      </c>
      <c r="H226" s="102">
        <v>12</v>
      </c>
      <c r="I226" s="102"/>
      <c r="J226" s="102"/>
      <c r="K226" s="83"/>
      <c r="L226" s="84">
        <f>ROUND((ROUND(H226,3))*(ROUND(K226,2)),2)</f>
        <v>0</v>
      </c>
    </row>
    <row r="227" spans="1:12" s="1" customFormat="1" ht="12.75" customHeigh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136</v>
      </c>
      <c r="G228" s="11"/>
      <c r="H228" s="11"/>
      <c r="I228" s="11"/>
      <c r="J228" s="11"/>
      <c r="K228" s="11"/>
      <c r="L228" s="22"/>
    </row>
    <row r="229" spans="1:12" s="1" customFormat="1" ht="12.75" customHeight="1" thickBot="1" x14ac:dyDescent="0.3">
      <c r="A229" s="10" t="s">
        <v>9</v>
      </c>
      <c r="B229" s="23"/>
      <c r="C229" s="19"/>
      <c r="D229" s="19"/>
      <c r="E229" s="19"/>
      <c r="F229" s="81" t="s">
        <v>85</v>
      </c>
      <c r="G229" s="12"/>
      <c r="H229" s="12"/>
      <c r="I229" s="12"/>
      <c r="J229" s="12"/>
      <c r="K229" s="12"/>
      <c r="L229" s="24"/>
    </row>
    <row r="230" spans="1:12" s="89" customFormat="1" ht="23.25" thickBot="1" x14ac:dyDescent="0.3">
      <c r="A230" s="90" t="s">
        <v>7</v>
      </c>
      <c r="B230" s="100">
        <f>1+MAX($B$13:B229)</f>
        <v>55</v>
      </c>
      <c r="C230" s="101" t="s">
        <v>218</v>
      </c>
      <c r="D230" s="101"/>
      <c r="E230" s="101" t="s">
        <v>104</v>
      </c>
      <c r="F230" s="78" t="s">
        <v>219</v>
      </c>
      <c r="G230" s="101" t="s">
        <v>106</v>
      </c>
      <c r="H230" s="102">
        <v>1</v>
      </c>
      <c r="I230" s="102"/>
      <c r="J230" s="102"/>
      <c r="K230" s="83"/>
      <c r="L230" s="84">
        <f>ROUND((ROUND(H230,3))*(ROUND(K230,2)),2)</f>
        <v>0</v>
      </c>
    </row>
    <row r="231" spans="1:12" s="89" customFormat="1" ht="12.75" customHeight="1" x14ac:dyDescent="0.25">
      <c r="A231" s="90" t="s">
        <v>6</v>
      </c>
      <c r="B231" s="96"/>
      <c r="C231" s="94"/>
      <c r="D231" s="94"/>
      <c r="E231" s="94"/>
      <c r="F231" s="79"/>
      <c r="G231" s="91"/>
      <c r="H231" s="91"/>
      <c r="I231" s="91"/>
      <c r="J231" s="91"/>
      <c r="K231" s="91"/>
      <c r="L231" s="97"/>
    </row>
    <row r="232" spans="1:12" s="89" customFormat="1" ht="12.75" customHeight="1" x14ac:dyDescent="0.25">
      <c r="A232" s="90" t="s">
        <v>8</v>
      </c>
      <c r="B232" s="96"/>
      <c r="C232" s="94"/>
      <c r="D232" s="94"/>
      <c r="E232" s="94"/>
      <c r="F232" s="80" t="s">
        <v>136</v>
      </c>
      <c r="G232" s="91"/>
      <c r="H232" s="91"/>
      <c r="I232" s="91"/>
      <c r="J232" s="91"/>
      <c r="K232" s="91"/>
      <c r="L232" s="97"/>
    </row>
    <row r="233" spans="1:12" s="89" customFormat="1" ht="12.75" customHeight="1" thickBot="1" x14ac:dyDescent="0.3">
      <c r="A233" s="90" t="s">
        <v>9</v>
      </c>
      <c r="B233" s="98"/>
      <c r="C233" s="95"/>
      <c r="D233" s="95"/>
      <c r="E233" s="95"/>
      <c r="F233" s="81" t="s">
        <v>85</v>
      </c>
      <c r="G233" s="92"/>
      <c r="H233" s="92"/>
      <c r="I233" s="92"/>
      <c r="J233" s="92"/>
      <c r="K233" s="92"/>
      <c r="L233" s="99"/>
    </row>
    <row r="234" spans="1:12" s="89" customFormat="1" ht="13.5" customHeight="1" thickBot="1" x14ac:dyDescent="0.3">
      <c r="A234" s="90" t="s">
        <v>7</v>
      </c>
      <c r="B234" s="100">
        <f>1+MAX($B$13:B233)</f>
        <v>56</v>
      </c>
      <c r="C234" s="101" t="s">
        <v>220</v>
      </c>
      <c r="D234" s="101"/>
      <c r="E234" s="101" t="s">
        <v>104</v>
      </c>
      <c r="F234" s="78" t="s">
        <v>221</v>
      </c>
      <c r="G234" s="101" t="s">
        <v>106</v>
      </c>
      <c r="H234" s="102">
        <v>1</v>
      </c>
      <c r="I234" s="102"/>
      <c r="J234" s="102"/>
      <c r="K234" s="83"/>
      <c r="L234" s="84">
        <f>ROUND((ROUND(H234,3))*(ROUND(K234,2)),2)</f>
        <v>0</v>
      </c>
    </row>
    <row r="235" spans="1:12" s="89" customFormat="1" ht="12.75" customHeight="1" x14ac:dyDescent="0.25">
      <c r="A235" s="90" t="s">
        <v>6</v>
      </c>
      <c r="B235" s="96"/>
      <c r="C235" s="94"/>
      <c r="D235" s="94"/>
      <c r="E235" s="94"/>
      <c r="F235" s="79"/>
      <c r="G235" s="91"/>
      <c r="H235" s="91"/>
      <c r="I235" s="91"/>
      <c r="J235" s="91"/>
      <c r="K235" s="91"/>
      <c r="L235" s="97"/>
    </row>
    <row r="236" spans="1:12" s="89" customFormat="1" ht="12.75" customHeight="1" x14ac:dyDescent="0.25">
      <c r="A236" s="90" t="s">
        <v>8</v>
      </c>
      <c r="B236" s="96"/>
      <c r="C236" s="94"/>
      <c r="D236" s="94"/>
      <c r="E236" s="94"/>
      <c r="F236" s="80" t="s">
        <v>136</v>
      </c>
      <c r="G236" s="91"/>
      <c r="H236" s="91"/>
      <c r="I236" s="91"/>
      <c r="J236" s="91"/>
      <c r="K236" s="91"/>
      <c r="L236" s="97"/>
    </row>
    <row r="237" spans="1:12" s="89" customFormat="1" ht="12.75" customHeight="1" thickBot="1" x14ac:dyDescent="0.3">
      <c r="A237" s="90" t="s">
        <v>9</v>
      </c>
      <c r="B237" s="98"/>
      <c r="C237" s="95"/>
      <c r="D237" s="95"/>
      <c r="E237" s="95"/>
      <c r="F237" s="81" t="s">
        <v>85</v>
      </c>
      <c r="G237" s="92"/>
      <c r="H237" s="92"/>
      <c r="I237" s="92"/>
      <c r="J237" s="92"/>
      <c r="K237" s="92"/>
      <c r="L237" s="99"/>
    </row>
    <row r="238" spans="1:12" s="89" customFormat="1" ht="13.5" customHeight="1" thickBot="1" x14ac:dyDescent="0.3">
      <c r="A238" s="90" t="s">
        <v>7</v>
      </c>
      <c r="B238" s="100">
        <f>1+MAX($B$13:B237)</f>
        <v>57</v>
      </c>
      <c r="C238" s="101" t="s">
        <v>222</v>
      </c>
      <c r="D238" s="101"/>
      <c r="E238" s="101" t="s">
        <v>104</v>
      </c>
      <c r="F238" s="78" t="s">
        <v>223</v>
      </c>
      <c r="G238" s="101" t="s">
        <v>106</v>
      </c>
      <c r="H238" s="102">
        <v>1</v>
      </c>
      <c r="I238" s="102"/>
      <c r="J238" s="102"/>
      <c r="K238" s="83"/>
      <c r="L238" s="84">
        <f>ROUND((ROUND(H238,3))*(ROUND(K238,2)),2)</f>
        <v>0</v>
      </c>
    </row>
    <row r="239" spans="1:12" s="89" customFormat="1" ht="12.75" customHeight="1" x14ac:dyDescent="0.25">
      <c r="A239" s="90" t="s">
        <v>6</v>
      </c>
      <c r="B239" s="96"/>
      <c r="C239" s="94"/>
      <c r="D239" s="94"/>
      <c r="E239" s="94"/>
      <c r="F239" s="79"/>
      <c r="G239" s="91"/>
      <c r="H239" s="91"/>
      <c r="I239" s="91"/>
      <c r="J239" s="91"/>
      <c r="K239" s="91"/>
      <c r="L239" s="97"/>
    </row>
    <row r="240" spans="1:12" s="89" customFormat="1" ht="12.75" customHeight="1" x14ac:dyDescent="0.25">
      <c r="A240" s="90" t="s">
        <v>8</v>
      </c>
      <c r="B240" s="96"/>
      <c r="C240" s="94"/>
      <c r="D240" s="94"/>
      <c r="E240" s="94"/>
      <c r="F240" s="80" t="s">
        <v>136</v>
      </c>
      <c r="G240" s="91"/>
      <c r="H240" s="91"/>
      <c r="I240" s="91"/>
      <c r="J240" s="91"/>
      <c r="K240" s="91"/>
      <c r="L240" s="97"/>
    </row>
    <row r="241" spans="1:12" s="89" customFormat="1" ht="12.75" customHeight="1" thickBot="1" x14ac:dyDescent="0.3">
      <c r="A241" s="90" t="s">
        <v>9</v>
      </c>
      <c r="B241" s="98"/>
      <c r="C241" s="95"/>
      <c r="D241" s="95"/>
      <c r="E241" s="95"/>
      <c r="F241" s="81" t="s">
        <v>85</v>
      </c>
      <c r="G241" s="92"/>
      <c r="H241" s="92"/>
      <c r="I241" s="92"/>
      <c r="J241" s="92"/>
      <c r="K241" s="92"/>
      <c r="L241" s="99"/>
    </row>
    <row r="242" spans="1:12" s="89" customFormat="1" ht="13.5" customHeight="1" thickBot="1" x14ac:dyDescent="0.3">
      <c r="A242" s="90" t="s">
        <v>7</v>
      </c>
      <c r="B242" s="100">
        <f>1+MAX($B$13:B241)</f>
        <v>58</v>
      </c>
      <c r="C242" s="101" t="s">
        <v>224</v>
      </c>
      <c r="D242" s="101"/>
      <c r="E242" s="101" t="s">
        <v>104</v>
      </c>
      <c r="F242" s="78" t="s">
        <v>225</v>
      </c>
      <c r="G242" s="101" t="s">
        <v>226</v>
      </c>
      <c r="H242" s="102">
        <v>1</v>
      </c>
      <c r="I242" s="102"/>
      <c r="J242" s="102"/>
      <c r="K242" s="83"/>
      <c r="L242" s="84">
        <f>ROUND((ROUND(H242,3))*(ROUND(K242,2)),2)</f>
        <v>0</v>
      </c>
    </row>
    <row r="243" spans="1:12" s="89" customFormat="1" ht="12.75" customHeight="1" x14ac:dyDescent="0.25">
      <c r="A243" s="90" t="s">
        <v>6</v>
      </c>
      <c r="B243" s="96"/>
      <c r="C243" s="94"/>
      <c r="D243" s="94"/>
      <c r="E243" s="94"/>
      <c r="F243" s="79"/>
      <c r="G243" s="91"/>
      <c r="H243" s="91"/>
      <c r="I243" s="91"/>
      <c r="J243" s="91"/>
      <c r="K243" s="91"/>
      <c r="L243" s="97"/>
    </row>
    <row r="244" spans="1:12" s="89" customFormat="1" ht="12.75" customHeight="1" x14ac:dyDescent="0.25">
      <c r="A244" s="90" t="s">
        <v>8</v>
      </c>
      <c r="B244" s="96"/>
      <c r="C244" s="94"/>
      <c r="D244" s="94"/>
      <c r="E244" s="94"/>
      <c r="F244" s="80" t="s">
        <v>136</v>
      </c>
      <c r="G244" s="91"/>
      <c r="H244" s="91"/>
      <c r="I244" s="91"/>
      <c r="J244" s="91"/>
      <c r="K244" s="91"/>
      <c r="L244" s="97"/>
    </row>
    <row r="245" spans="1:12" s="89" customFormat="1" ht="12.75" customHeight="1" thickBot="1" x14ac:dyDescent="0.3">
      <c r="A245" s="90" t="s">
        <v>9</v>
      </c>
      <c r="B245" s="98"/>
      <c r="C245" s="95"/>
      <c r="D245" s="95"/>
      <c r="E245" s="95"/>
      <c r="F245" s="81" t="s">
        <v>85</v>
      </c>
      <c r="G245" s="92"/>
      <c r="H245" s="92"/>
      <c r="I245" s="92"/>
      <c r="J245" s="92"/>
      <c r="K245" s="92"/>
      <c r="L245" s="99"/>
    </row>
    <row r="246" spans="1:12" s="89" customFormat="1" ht="13.5" customHeight="1" thickBot="1" x14ac:dyDescent="0.3">
      <c r="A246" s="90" t="s">
        <v>7</v>
      </c>
      <c r="B246" s="100">
        <f>1+MAX($B$13:B245)</f>
        <v>59</v>
      </c>
      <c r="C246" s="101" t="s">
        <v>227</v>
      </c>
      <c r="D246" s="101"/>
      <c r="E246" s="101" t="s">
        <v>104</v>
      </c>
      <c r="F246" s="78" t="s">
        <v>228</v>
      </c>
      <c r="G246" s="101" t="s">
        <v>106</v>
      </c>
      <c r="H246" s="102">
        <v>8</v>
      </c>
      <c r="I246" s="102"/>
      <c r="J246" s="102"/>
      <c r="K246" s="83"/>
      <c r="L246" s="84">
        <f>ROUND((ROUND(H246,3))*(ROUND(K246,2)),2)</f>
        <v>0</v>
      </c>
    </row>
    <row r="247" spans="1:12" s="89" customFormat="1" ht="12.75" customHeight="1" x14ac:dyDescent="0.25">
      <c r="A247" s="90" t="s">
        <v>6</v>
      </c>
      <c r="B247" s="96"/>
      <c r="C247" s="94"/>
      <c r="D247" s="94"/>
      <c r="E247" s="94"/>
      <c r="F247" s="79"/>
      <c r="G247" s="91"/>
      <c r="H247" s="91"/>
      <c r="I247" s="91"/>
      <c r="J247" s="91"/>
      <c r="K247" s="91"/>
      <c r="L247" s="97"/>
    </row>
    <row r="248" spans="1:12" s="89" customFormat="1" ht="12.75" customHeight="1" x14ac:dyDescent="0.25">
      <c r="A248" s="90" t="s">
        <v>8</v>
      </c>
      <c r="B248" s="96"/>
      <c r="C248" s="94"/>
      <c r="D248" s="94"/>
      <c r="E248" s="94"/>
      <c r="F248" s="80" t="s">
        <v>136</v>
      </c>
      <c r="G248" s="91"/>
      <c r="H248" s="91"/>
      <c r="I248" s="91"/>
      <c r="J248" s="91"/>
      <c r="K248" s="91"/>
      <c r="L248" s="97"/>
    </row>
    <row r="249" spans="1:12" s="89" customFormat="1" ht="12.75" customHeight="1" thickBot="1" x14ac:dyDescent="0.3">
      <c r="A249" s="90" t="s">
        <v>9</v>
      </c>
      <c r="B249" s="98"/>
      <c r="C249" s="95"/>
      <c r="D249" s="95"/>
      <c r="E249" s="95"/>
      <c r="F249" s="81" t="s">
        <v>85</v>
      </c>
      <c r="G249" s="92"/>
      <c r="H249" s="92"/>
      <c r="I249" s="92"/>
      <c r="J249" s="92"/>
      <c r="K249" s="92"/>
      <c r="L249" s="99"/>
    </row>
    <row r="250" spans="1:12" s="89" customFormat="1" ht="13.5" customHeight="1" thickBot="1" x14ac:dyDescent="0.3">
      <c r="A250" s="90" t="s">
        <v>7</v>
      </c>
      <c r="B250" s="100">
        <f>1+MAX($B$13:B249)</f>
        <v>60</v>
      </c>
      <c r="C250" s="101" t="s">
        <v>229</v>
      </c>
      <c r="D250" s="101"/>
      <c r="E250" s="101" t="s">
        <v>104</v>
      </c>
      <c r="F250" s="78" t="s">
        <v>230</v>
      </c>
      <c r="G250" s="101" t="s">
        <v>106</v>
      </c>
      <c r="H250" s="102">
        <v>8</v>
      </c>
      <c r="I250" s="102"/>
      <c r="J250" s="102"/>
      <c r="K250" s="83"/>
      <c r="L250" s="84">
        <f>ROUND((ROUND(H250,3))*(ROUND(K250,2)),2)</f>
        <v>0</v>
      </c>
    </row>
    <row r="251" spans="1:12" s="89" customFormat="1" ht="12.75" customHeight="1" x14ac:dyDescent="0.25">
      <c r="A251" s="90" t="s">
        <v>6</v>
      </c>
      <c r="B251" s="96"/>
      <c r="C251" s="94"/>
      <c r="D251" s="94"/>
      <c r="E251" s="94"/>
      <c r="F251" s="79"/>
      <c r="G251" s="91"/>
      <c r="H251" s="91"/>
      <c r="I251" s="91"/>
      <c r="J251" s="91"/>
      <c r="K251" s="91"/>
      <c r="L251" s="97"/>
    </row>
    <row r="252" spans="1:12" s="89" customFormat="1" ht="12.75" customHeight="1" x14ac:dyDescent="0.25">
      <c r="A252" s="90" t="s">
        <v>8</v>
      </c>
      <c r="B252" s="96"/>
      <c r="C252" s="94"/>
      <c r="D252" s="94"/>
      <c r="E252" s="94"/>
      <c r="F252" s="80" t="s">
        <v>136</v>
      </c>
      <c r="G252" s="91"/>
      <c r="H252" s="91"/>
      <c r="I252" s="91"/>
      <c r="J252" s="91"/>
      <c r="K252" s="91"/>
      <c r="L252" s="97"/>
    </row>
    <row r="253" spans="1:12" s="89" customFormat="1" ht="12.75" customHeight="1" thickBot="1" x14ac:dyDescent="0.3">
      <c r="A253" s="90" t="s">
        <v>9</v>
      </c>
      <c r="B253" s="98"/>
      <c r="C253" s="95"/>
      <c r="D253" s="95"/>
      <c r="E253" s="95"/>
      <c r="F253" s="81" t="s">
        <v>85</v>
      </c>
      <c r="G253" s="92"/>
      <c r="H253" s="92"/>
      <c r="I253" s="92"/>
      <c r="J253" s="92"/>
      <c r="K253" s="92"/>
      <c r="L253" s="99"/>
    </row>
    <row r="254" spans="1:12" ht="13.5" thickBot="1" x14ac:dyDescent="0.25">
      <c r="A254" s="104"/>
      <c r="B254" s="107" t="s">
        <v>231</v>
      </c>
      <c r="C254" s="108" t="s">
        <v>232</v>
      </c>
      <c r="D254" s="109"/>
      <c r="E254" s="109"/>
      <c r="F254" s="110" t="s">
        <v>102</v>
      </c>
      <c r="G254" s="111"/>
      <c r="H254" s="111"/>
      <c r="I254" s="111"/>
      <c r="J254" s="111"/>
      <c r="K254" s="111"/>
      <c r="L254" s="112">
        <f>SUM(L14:L253)</f>
        <v>0</v>
      </c>
    </row>
    <row r="255" spans="1:12" ht="19.5" customHeight="1" thickBot="1" x14ac:dyDescent="0.25">
      <c r="A255" s="89" t="s">
        <v>32</v>
      </c>
      <c r="B255" s="113" t="s">
        <v>21</v>
      </c>
      <c r="C255" s="114">
        <v>2</v>
      </c>
      <c r="D255" s="115"/>
      <c r="E255" s="115"/>
      <c r="F255" s="114" t="s">
        <v>233</v>
      </c>
      <c r="G255" s="116"/>
      <c r="H255" s="116"/>
      <c r="I255" s="116"/>
      <c r="J255" s="116"/>
      <c r="K255" s="116"/>
      <c r="L255" s="117"/>
    </row>
    <row r="256" spans="1:12" s="93" customFormat="1" ht="13.5" customHeight="1" thickBot="1" x14ac:dyDescent="0.25">
      <c r="A256" s="90" t="s">
        <v>7</v>
      </c>
      <c r="B256" s="100">
        <f>1+MAX($B$13:B255)</f>
        <v>61</v>
      </c>
      <c r="C256" s="101" t="s">
        <v>234</v>
      </c>
      <c r="D256" s="101"/>
      <c r="E256" s="101" t="s">
        <v>104</v>
      </c>
      <c r="F256" s="78" t="s">
        <v>235</v>
      </c>
      <c r="G256" s="101" t="s">
        <v>106</v>
      </c>
      <c r="H256" s="102">
        <v>1</v>
      </c>
      <c r="I256" s="102"/>
      <c r="J256" s="102"/>
      <c r="K256" s="83"/>
      <c r="L256" s="84">
        <f>ROUND((ROUND(H256,3))*(ROUND(K256,2)),2)</f>
        <v>0</v>
      </c>
    </row>
    <row r="257" spans="1:12" s="93" customFormat="1" ht="12.75" customHeight="1" x14ac:dyDescent="0.2">
      <c r="A257" s="90" t="s">
        <v>6</v>
      </c>
      <c r="B257" s="96"/>
      <c r="C257" s="94"/>
      <c r="D257" s="94"/>
      <c r="E257" s="94"/>
      <c r="F257" s="79"/>
      <c r="G257" s="91"/>
      <c r="H257" s="91"/>
      <c r="I257" s="91"/>
      <c r="J257" s="91"/>
      <c r="K257" s="91"/>
      <c r="L257" s="97"/>
    </row>
    <row r="258" spans="1:12" s="93" customFormat="1" ht="12.75" customHeight="1" x14ac:dyDescent="0.2">
      <c r="A258" s="90" t="s">
        <v>8</v>
      </c>
      <c r="B258" s="96"/>
      <c r="C258" s="94"/>
      <c r="D258" s="94"/>
      <c r="E258" s="94"/>
      <c r="F258" s="80" t="s">
        <v>136</v>
      </c>
      <c r="G258" s="91"/>
      <c r="H258" s="91"/>
      <c r="I258" s="91"/>
      <c r="J258" s="91"/>
      <c r="K258" s="91"/>
      <c r="L258" s="97"/>
    </row>
    <row r="259" spans="1:12" s="93" customFormat="1" ht="12.75" customHeight="1" thickBot="1" x14ac:dyDescent="0.25">
      <c r="A259" s="90" t="s">
        <v>9</v>
      </c>
      <c r="B259" s="98"/>
      <c r="C259" s="95"/>
      <c r="D259" s="95"/>
      <c r="E259" s="95"/>
      <c r="F259" s="81" t="s">
        <v>85</v>
      </c>
      <c r="G259" s="92"/>
      <c r="H259" s="92"/>
      <c r="I259" s="92"/>
      <c r="J259" s="92"/>
      <c r="K259" s="92"/>
      <c r="L259" s="99"/>
    </row>
    <row r="260" spans="1:12" s="93" customFormat="1" ht="13.5" customHeight="1" thickBot="1" x14ac:dyDescent="0.25">
      <c r="A260" s="90" t="s">
        <v>7</v>
      </c>
      <c r="B260" s="100">
        <f>1+MAX($B$13:B259)</f>
        <v>62</v>
      </c>
      <c r="C260" s="101" t="s">
        <v>236</v>
      </c>
      <c r="D260" s="101"/>
      <c r="E260" s="101" t="s">
        <v>104</v>
      </c>
      <c r="F260" s="78" t="s">
        <v>237</v>
      </c>
      <c r="G260" s="101" t="s">
        <v>106</v>
      </c>
      <c r="H260" s="102">
        <v>1</v>
      </c>
      <c r="I260" s="102"/>
      <c r="J260" s="102"/>
      <c r="K260" s="83"/>
      <c r="L260" s="84">
        <f>ROUND((ROUND(H260,3))*(ROUND(K260,2)),2)</f>
        <v>0</v>
      </c>
    </row>
    <row r="261" spans="1:12" s="93" customFormat="1" ht="12.75" customHeight="1" x14ac:dyDescent="0.2">
      <c r="A261" s="90" t="s">
        <v>6</v>
      </c>
      <c r="B261" s="96"/>
      <c r="C261" s="94"/>
      <c r="D261" s="94"/>
      <c r="E261" s="94"/>
      <c r="F261" s="79"/>
      <c r="G261" s="91"/>
      <c r="H261" s="91"/>
      <c r="I261" s="91"/>
      <c r="J261" s="91"/>
      <c r="K261" s="91"/>
      <c r="L261" s="97"/>
    </row>
    <row r="262" spans="1:12" s="93" customFormat="1" ht="12.75" customHeight="1" x14ac:dyDescent="0.2">
      <c r="A262" s="90" t="s">
        <v>8</v>
      </c>
      <c r="B262" s="96"/>
      <c r="C262" s="94"/>
      <c r="D262" s="94"/>
      <c r="E262" s="94"/>
      <c r="F262" s="80" t="s">
        <v>136</v>
      </c>
      <c r="G262" s="91"/>
      <c r="H262" s="91"/>
      <c r="I262" s="91"/>
      <c r="J262" s="91"/>
      <c r="K262" s="91"/>
      <c r="L262" s="97"/>
    </row>
    <row r="263" spans="1:12" s="93" customFormat="1" ht="12.75" customHeight="1" thickBot="1" x14ac:dyDescent="0.25">
      <c r="A263" s="90" t="s">
        <v>9</v>
      </c>
      <c r="B263" s="98"/>
      <c r="C263" s="95"/>
      <c r="D263" s="95"/>
      <c r="E263" s="95"/>
      <c r="F263" s="81" t="s">
        <v>85</v>
      </c>
      <c r="G263" s="92"/>
      <c r="H263" s="92"/>
      <c r="I263" s="92"/>
      <c r="J263" s="92"/>
      <c r="K263" s="92"/>
      <c r="L263" s="99"/>
    </row>
    <row r="264" spans="1:12" s="93" customFormat="1" ht="13.5" customHeight="1" thickBot="1" x14ac:dyDescent="0.25">
      <c r="A264" s="90" t="s">
        <v>7</v>
      </c>
      <c r="B264" s="100">
        <f>1+MAX($B$13:B263)</f>
        <v>63</v>
      </c>
      <c r="C264" s="101" t="s">
        <v>238</v>
      </c>
      <c r="D264" s="101"/>
      <c r="E264" s="101" t="s">
        <v>104</v>
      </c>
      <c r="F264" s="78" t="s">
        <v>239</v>
      </c>
      <c r="G264" s="101" t="s">
        <v>111</v>
      </c>
      <c r="H264" s="102">
        <v>60</v>
      </c>
      <c r="I264" s="102"/>
      <c r="J264" s="102"/>
      <c r="K264" s="83"/>
      <c r="L264" s="84">
        <f>ROUND((ROUND(H264,3))*(ROUND(K264,2)),2)</f>
        <v>0</v>
      </c>
    </row>
    <row r="265" spans="1:12" s="93" customFormat="1" ht="12.75" customHeight="1" x14ac:dyDescent="0.2">
      <c r="A265" s="90" t="s">
        <v>6</v>
      </c>
      <c r="B265" s="96"/>
      <c r="C265" s="94"/>
      <c r="D265" s="94"/>
      <c r="E265" s="94"/>
      <c r="F265" s="79"/>
      <c r="G265" s="91"/>
      <c r="H265" s="91"/>
      <c r="I265" s="91"/>
      <c r="J265" s="91"/>
      <c r="K265" s="91"/>
      <c r="L265" s="97"/>
    </row>
    <row r="266" spans="1:12" s="93" customFormat="1" ht="12.75" customHeight="1" x14ac:dyDescent="0.2">
      <c r="A266" s="90" t="s">
        <v>8</v>
      </c>
      <c r="B266" s="96"/>
      <c r="C266" s="94"/>
      <c r="D266" s="94"/>
      <c r="E266" s="94"/>
      <c r="F266" s="80" t="s">
        <v>136</v>
      </c>
      <c r="G266" s="91"/>
      <c r="H266" s="91"/>
      <c r="I266" s="91"/>
      <c r="J266" s="91"/>
      <c r="K266" s="91"/>
      <c r="L266" s="97"/>
    </row>
    <row r="267" spans="1:12" s="93" customFormat="1" ht="12.75" customHeight="1" thickBot="1" x14ac:dyDescent="0.25">
      <c r="A267" s="90" t="s">
        <v>9</v>
      </c>
      <c r="B267" s="98"/>
      <c r="C267" s="95"/>
      <c r="D267" s="95"/>
      <c r="E267" s="95"/>
      <c r="F267" s="81" t="s">
        <v>85</v>
      </c>
      <c r="G267" s="92"/>
      <c r="H267" s="92"/>
      <c r="I267" s="92"/>
      <c r="J267" s="92"/>
      <c r="K267" s="92"/>
      <c r="L267" s="99"/>
    </row>
    <row r="268" spans="1:12" s="93" customFormat="1" ht="13.5" customHeight="1" thickBot="1" x14ac:dyDescent="0.25">
      <c r="A268" s="90" t="s">
        <v>7</v>
      </c>
      <c r="B268" s="100">
        <f>1+MAX($B$13:B267)</f>
        <v>64</v>
      </c>
      <c r="C268" s="101" t="s">
        <v>242</v>
      </c>
      <c r="D268" s="101"/>
      <c r="E268" s="101" t="s">
        <v>104</v>
      </c>
      <c r="F268" s="78" t="s">
        <v>243</v>
      </c>
      <c r="G268" s="101" t="s">
        <v>111</v>
      </c>
      <c r="H268" s="102">
        <v>20</v>
      </c>
      <c r="I268" s="102"/>
      <c r="J268" s="102"/>
      <c r="K268" s="83"/>
      <c r="L268" s="84">
        <f>ROUND((ROUND(H268,3))*(ROUND(K268,2)),2)</f>
        <v>0</v>
      </c>
    </row>
    <row r="269" spans="1:12" s="93" customFormat="1" ht="12.75" customHeight="1" x14ac:dyDescent="0.2">
      <c r="A269" s="90" t="s">
        <v>6</v>
      </c>
      <c r="B269" s="96"/>
      <c r="C269" s="94"/>
      <c r="D269" s="94"/>
      <c r="E269" s="94"/>
      <c r="F269" s="79"/>
      <c r="G269" s="91"/>
      <c r="H269" s="91"/>
      <c r="I269" s="91"/>
      <c r="J269" s="91"/>
      <c r="K269" s="91"/>
      <c r="L269" s="97"/>
    </row>
    <row r="270" spans="1:12" s="93" customFormat="1" ht="12.75" customHeight="1" x14ac:dyDescent="0.2">
      <c r="A270" s="90" t="s">
        <v>8</v>
      </c>
      <c r="B270" s="96"/>
      <c r="C270" s="94"/>
      <c r="D270" s="94"/>
      <c r="E270" s="94"/>
      <c r="F270" s="80" t="s">
        <v>136</v>
      </c>
      <c r="G270" s="91"/>
      <c r="H270" s="91"/>
      <c r="I270" s="91"/>
      <c r="J270" s="91"/>
      <c r="K270" s="91"/>
      <c r="L270" s="97"/>
    </row>
    <row r="271" spans="1:12" s="93" customFormat="1" ht="12.75" customHeight="1" thickBot="1" x14ac:dyDescent="0.25">
      <c r="A271" s="90" t="s">
        <v>9</v>
      </c>
      <c r="B271" s="98"/>
      <c r="C271" s="95"/>
      <c r="D271" s="95"/>
      <c r="E271" s="95"/>
      <c r="F271" s="81" t="s">
        <v>85</v>
      </c>
      <c r="G271" s="92"/>
      <c r="H271" s="92"/>
      <c r="I271" s="92"/>
      <c r="J271" s="92"/>
      <c r="K271" s="92"/>
      <c r="L271" s="99"/>
    </row>
    <row r="272" spans="1:12" s="93" customFormat="1" ht="13.5" customHeight="1" thickBot="1" x14ac:dyDescent="0.25">
      <c r="A272" s="90" t="s">
        <v>7</v>
      </c>
      <c r="B272" s="100">
        <f>1+MAX($B$13:B271)</f>
        <v>65</v>
      </c>
      <c r="C272" s="101" t="s">
        <v>244</v>
      </c>
      <c r="D272" s="101"/>
      <c r="E272" s="101" t="s">
        <v>104</v>
      </c>
      <c r="F272" s="78" t="s">
        <v>245</v>
      </c>
      <c r="G272" s="101" t="s">
        <v>106</v>
      </c>
      <c r="H272" s="102">
        <v>1</v>
      </c>
      <c r="I272" s="102"/>
      <c r="J272" s="102"/>
      <c r="K272" s="83"/>
      <c r="L272" s="84">
        <f>ROUND((ROUND(H272,3))*(ROUND(K272,2)),2)</f>
        <v>0</v>
      </c>
    </row>
    <row r="273" spans="1:12" s="93" customFormat="1" ht="12.75" customHeight="1" x14ac:dyDescent="0.2">
      <c r="A273" s="90" t="s">
        <v>6</v>
      </c>
      <c r="B273" s="96"/>
      <c r="C273" s="94"/>
      <c r="D273" s="94"/>
      <c r="E273" s="94"/>
      <c r="F273" s="79"/>
      <c r="G273" s="91"/>
      <c r="H273" s="91"/>
      <c r="I273" s="91"/>
      <c r="J273" s="91"/>
      <c r="K273" s="91"/>
      <c r="L273" s="97"/>
    </row>
    <row r="274" spans="1:12" s="93" customFormat="1" ht="12.75" customHeight="1" x14ac:dyDescent="0.2">
      <c r="A274" s="90" t="s">
        <v>8</v>
      </c>
      <c r="B274" s="96"/>
      <c r="C274" s="94"/>
      <c r="D274" s="94"/>
      <c r="E274" s="94"/>
      <c r="F274" s="80" t="s">
        <v>136</v>
      </c>
      <c r="G274" s="91"/>
      <c r="H274" s="91"/>
      <c r="I274" s="91"/>
      <c r="J274" s="91"/>
      <c r="K274" s="91"/>
      <c r="L274" s="97"/>
    </row>
    <row r="275" spans="1:12" s="93" customFormat="1" ht="12.75" customHeight="1" thickBot="1" x14ac:dyDescent="0.25">
      <c r="A275" s="90" t="s">
        <v>9</v>
      </c>
      <c r="B275" s="98"/>
      <c r="C275" s="95"/>
      <c r="D275" s="95"/>
      <c r="E275" s="95"/>
      <c r="F275" s="81" t="s">
        <v>85</v>
      </c>
      <c r="G275" s="92"/>
      <c r="H275" s="92"/>
      <c r="I275" s="92"/>
      <c r="J275" s="92"/>
      <c r="K275" s="92"/>
      <c r="L275" s="99"/>
    </row>
    <row r="276" spans="1:12" s="93" customFormat="1" ht="13.5" customHeight="1" thickBot="1" x14ac:dyDescent="0.25">
      <c r="A276" s="90" t="s">
        <v>7</v>
      </c>
      <c r="B276" s="100">
        <f>1+MAX($B$13:B275)</f>
        <v>66</v>
      </c>
      <c r="C276" s="101" t="s">
        <v>246</v>
      </c>
      <c r="D276" s="101"/>
      <c r="E276" s="101" t="s">
        <v>104</v>
      </c>
      <c r="F276" s="78" t="s">
        <v>247</v>
      </c>
      <c r="G276" s="101" t="s">
        <v>106</v>
      </c>
      <c r="H276" s="102">
        <v>1</v>
      </c>
      <c r="I276" s="102"/>
      <c r="J276" s="102"/>
      <c r="K276" s="83"/>
      <c r="L276" s="84">
        <f>ROUND((ROUND(H276,3))*(ROUND(K276,2)),2)</f>
        <v>0</v>
      </c>
    </row>
    <row r="277" spans="1:12" s="93" customFormat="1" ht="12.75" customHeight="1" x14ac:dyDescent="0.2">
      <c r="A277" s="90" t="s">
        <v>6</v>
      </c>
      <c r="B277" s="96"/>
      <c r="C277" s="94"/>
      <c r="D277" s="94"/>
      <c r="E277" s="94"/>
      <c r="F277" s="79"/>
      <c r="G277" s="91"/>
      <c r="H277" s="91"/>
      <c r="I277" s="91"/>
      <c r="J277" s="91"/>
      <c r="K277" s="91"/>
      <c r="L277" s="97"/>
    </row>
    <row r="278" spans="1:12" s="93" customFormat="1" ht="12.75" customHeight="1" x14ac:dyDescent="0.2">
      <c r="A278" s="90" t="s">
        <v>8</v>
      </c>
      <c r="B278" s="96"/>
      <c r="C278" s="94"/>
      <c r="D278" s="94"/>
      <c r="E278" s="94"/>
      <c r="F278" s="80" t="s">
        <v>136</v>
      </c>
      <c r="G278" s="91"/>
      <c r="H278" s="91"/>
      <c r="I278" s="91"/>
      <c r="J278" s="91"/>
      <c r="K278" s="91"/>
      <c r="L278" s="97"/>
    </row>
    <row r="279" spans="1:12" s="93" customFormat="1" ht="12.75" customHeight="1" thickBot="1" x14ac:dyDescent="0.25">
      <c r="A279" s="90" t="s">
        <v>9</v>
      </c>
      <c r="B279" s="98"/>
      <c r="C279" s="95"/>
      <c r="D279" s="95"/>
      <c r="E279" s="95"/>
      <c r="F279" s="81" t="s">
        <v>85</v>
      </c>
      <c r="G279" s="92"/>
      <c r="H279" s="92"/>
      <c r="I279" s="92"/>
      <c r="J279" s="92"/>
      <c r="K279" s="92"/>
      <c r="L279" s="99"/>
    </row>
    <row r="280" spans="1:12" s="93" customFormat="1" ht="13.5" customHeight="1" thickBot="1" x14ac:dyDescent="0.25">
      <c r="A280" s="90" t="s">
        <v>7</v>
      </c>
      <c r="B280" s="100">
        <f>1+MAX($B$13:B279)</f>
        <v>67</v>
      </c>
      <c r="C280" s="101" t="s">
        <v>240</v>
      </c>
      <c r="D280" s="101"/>
      <c r="E280" s="101" t="s">
        <v>104</v>
      </c>
      <c r="F280" s="78" t="s">
        <v>241</v>
      </c>
      <c r="G280" s="101" t="s">
        <v>106</v>
      </c>
      <c r="H280" s="102">
        <v>8</v>
      </c>
      <c r="I280" s="102"/>
      <c r="J280" s="102"/>
      <c r="K280" s="83"/>
      <c r="L280" s="84">
        <f>ROUND((ROUND(H280,3))*(ROUND(K280,2)),2)</f>
        <v>0</v>
      </c>
    </row>
    <row r="281" spans="1:12" s="93" customFormat="1" ht="12.75" customHeight="1" x14ac:dyDescent="0.2">
      <c r="A281" s="90" t="s">
        <v>6</v>
      </c>
      <c r="B281" s="96"/>
      <c r="C281" s="94"/>
      <c r="D281" s="94"/>
      <c r="E281" s="94"/>
      <c r="F281" s="79"/>
      <c r="G281" s="91"/>
      <c r="H281" s="91"/>
      <c r="I281" s="91"/>
      <c r="J281" s="91"/>
      <c r="K281" s="91"/>
      <c r="L281" s="97"/>
    </row>
    <row r="282" spans="1:12" s="93" customFormat="1" ht="12.75" customHeight="1" x14ac:dyDescent="0.2">
      <c r="A282" s="90" t="s">
        <v>8</v>
      </c>
      <c r="B282" s="96"/>
      <c r="C282" s="94"/>
      <c r="D282" s="94"/>
      <c r="E282" s="94"/>
      <c r="F282" s="80" t="s">
        <v>136</v>
      </c>
      <c r="G282" s="91"/>
      <c r="H282" s="91"/>
      <c r="I282" s="91"/>
      <c r="J282" s="91"/>
      <c r="K282" s="91"/>
      <c r="L282" s="97"/>
    </row>
    <row r="283" spans="1:12" s="93" customFormat="1" ht="12.75" customHeight="1" thickBot="1" x14ac:dyDescent="0.25">
      <c r="A283" s="90" t="s">
        <v>9</v>
      </c>
      <c r="B283" s="98"/>
      <c r="C283" s="95"/>
      <c r="D283" s="95"/>
      <c r="E283" s="95"/>
      <c r="F283" s="81" t="s">
        <v>85</v>
      </c>
      <c r="G283" s="92"/>
      <c r="H283" s="92"/>
      <c r="I283" s="92"/>
      <c r="J283" s="92"/>
      <c r="K283" s="92"/>
      <c r="L283" s="99"/>
    </row>
    <row r="284" spans="1:12" s="93" customFormat="1" ht="13.5" customHeight="1" thickBot="1" x14ac:dyDescent="0.25">
      <c r="A284" s="90" t="s">
        <v>7</v>
      </c>
      <c r="B284" s="100">
        <f>1+MAX($B$13:B283)</f>
        <v>68</v>
      </c>
      <c r="C284" s="101" t="s">
        <v>248</v>
      </c>
      <c r="D284" s="101"/>
      <c r="E284" s="101" t="s">
        <v>104</v>
      </c>
      <c r="F284" s="78" t="s">
        <v>249</v>
      </c>
      <c r="G284" s="101" t="s">
        <v>106</v>
      </c>
      <c r="H284" s="102">
        <v>1</v>
      </c>
      <c r="I284" s="102"/>
      <c r="J284" s="102"/>
      <c r="K284" s="83"/>
      <c r="L284" s="84">
        <f>ROUND((ROUND(H284,3))*(ROUND(K284,2)),2)</f>
        <v>0</v>
      </c>
    </row>
    <row r="285" spans="1:12" s="93" customFormat="1" ht="12.75" customHeight="1" x14ac:dyDescent="0.2">
      <c r="A285" s="90" t="s">
        <v>6</v>
      </c>
      <c r="B285" s="96"/>
      <c r="C285" s="94"/>
      <c r="D285" s="94"/>
      <c r="E285" s="94"/>
      <c r="F285" s="79"/>
      <c r="G285" s="91"/>
      <c r="H285" s="91"/>
      <c r="I285" s="91"/>
      <c r="J285" s="91"/>
      <c r="K285" s="91"/>
      <c r="L285" s="97"/>
    </row>
    <row r="286" spans="1:12" s="93" customFormat="1" ht="12.75" customHeight="1" x14ac:dyDescent="0.2">
      <c r="A286" s="90" t="s">
        <v>8</v>
      </c>
      <c r="B286" s="96"/>
      <c r="C286" s="94"/>
      <c r="D286" s="94"/>
      <c r="E286" s="94"/>
      <c r="F286" s="80" t="s">
        <v>136</v>
      </c>
      <c r="G286" s="91"/>
      <c r="H286" s="91"/>
      <c r="I286" s="91"/>
      <c r="J286" s="91"/>
      <c r="K286" s="91"/>
      <c r="L286" s="97"/>
    </row>
    <row r="287" spans="1:12" s="93" customFormat="1" ht="12.75" customHeight="1" thickBot="1" x14ac:dyDescent="0.25">
      <c r="A287" s="90" t="s">
        <v>9</v>
      </c>
      <c r="B287" s="98"/>
      <c r="C287" s="95"/>
      <c r="D287" s="95"/>
      <c r="E287" s="95"/>
      <c r="F287" s="81" t="s">
        <v>85</v>
      </c>
      <c r="G287" s="92"/>
      <c r="H287" s="92"/>
      <c r="I287" s="92"/>
      <c r="J287" s="92"/>
      <c r="K287" s="92"/>
      <c r="L287" s="99"/>
    </row>
    <row r="288" spans="1:12" s="93" customFormat="1" ht="13.5" customHeight="1" thickBot="1" x14ac:dyDescent="0.25">
      <c r="A288" s="90" t="s">
        <v>7</v>
      </c>
      <c r="B288" s="100">
        <f>1+MAX($B$13:B287)</f>
        <v>69</v>
      </c>
      <c r="C288" s="101" t="s">
        <v>250</v>
      </c>
      <c r="D288" s="101"/>
      <c r="E288" s="101" t="s">
        <v>104</v>
      </c>
      <c r="F288" s="78" t="s">
        <v>251</v>
      </c>
      <c r="G288" s="101" t="s">
        <v>111</v>
      </c>
      <c r="H288" s="102">
        <v>5</v>
      </c>
      <c r="I288" s="102"/>
      <c r="J288" s="102"/>
      <c r="K288" s="83"/>
      <c r="L288" s="84">
        <f>ROUND((ROUND(H288,3))*(ROUND(K288,2)),2)</f>
        <v>0</v>
      </c>
    </row>
    <row r="289" spans="1:12" s="93" customFormat="1" ht="12.75" customHeight="1" x14ac:dyDescent="0.2">
      <c r="A289" s="90" t="s">
        <v>6</v>
      </c>
      <c r="B289" s="96"/>
      <c r="C289" s="94"/>
      <c r="D289" s="94"/>
      <c r="E289" s="94"/>
      <c r="F289" s="79"/>
      <c r="G289" s="91"/>
      <c r="H289" s="91"/>
      <c r="I289" s="91"/>
      <c r="J289" s="91"/>
      <c r="K289" s="91"/>
      <c r="L289" s="97"/>
    </row>
    <row r="290" spans="1:12" s="93" customFormat="1" ht="12.75" customHeight="1" x14ac:dyDescent="0.2">
      <c r="A290" s="90" t="s">
        <v>8</v>
      </c>
      <c r="B290" s="96"/>
      <c r="C290" s="94"/>
      <c r="D290" s="94"/>
      <c r="E290" s="94"/>
      <c r="F290" s="80" t="s">
        <v>136</v>
      </c>
      <c r="G290" s="91"/>
      <c r="H290" s="91"/>
      <c r="I290" s="91"/>
      <c r="J290" s="91"/>
      <c r="K290" s="91"/>
      <c r="L290" s="97"/>
    </row>
    <row r="291" spans="1:12" s="93" customFormat="1" ht="12.75" customHeight="1" thickBot="1" x14ac:dyDescent="0.25">
      <c r="A291" s="90" t="s">
        <v>9</v>
      </c>
      <c r="B291" s="98"/>
      <c r="C291" s="95"/>
      <c r="D291" s="95"/>
      <c r="E291" s="95"/>
      <c r="F291" s="81" t="s">
        <v>85</v>
      </c>
      <c r="G291" s="92"/>
      <c r="H291" s="92"/>
      <c r="I291" s="92"/>
      <c r="J291" s="92"/>
      <c r="K291" s="92"/>
      <c r="L291" s="99"/>
    </row>
    <row r="292" spans="1:12" s="93" customFormat="1" ht="13.5" customHeight="1" thickBot="1" x14ac:dyDescent="0.25">
      <c r="A292" s="90" t="s">
        <v>7</v>
      </c>
      <c r="B292" s="100">
        <f>1+MAX($B$13:B291)</f>
        <v>70</v>
      </c>
      <c r="C292" s="101" t="s">
        <v>252</v>
      </c>
      <c r="D292" s="101"/>
      <c r="E292" s="101" t="s">
        <v>104</v>
      </c>
      <c r="F292" s="78" t="s">
        <v>253</v>
      </c>
      <c r="G292" s="101" t="s">
        <v>111</v>
      </c>
      <c r="H292" s="102">
        <v>20</v>
      </c>
      <c r="I292" s="102"/>
      <c r="J292" s="102"/>
      <c r="K292" s="83"/>
      <c r="L292" s="84">
        <f>ROUND((ROUND(H292,3))*(ROUND(K292,2)),2)</f>
        <v>0</v>
      </c>
    </row>
    <row r="293" spans="1:12" s="93" customFormat="1" ht="12.75" customHeight="1" x14ac:dyDescent="0.2">
      <c r="A293" s="90" t="s">
        <v>6</v>
      </c>
      <c r="B293" s="96"/>
      <c r="C293" s="94"/>
      <c r="D293" s="94"/>
      <c r="E293" s="94"/>
      <c r="F293" s="79"/>
      <c r="G293" s="91"/>
      <c r="H293" s="91"/>
      <c r="I293" s="91"/>
      <c r="J293" s="91"/>
      <c r="K293" s="91"/>
      <c r="L293" s="97"/>
    </row>
    <row r="294" spans="1:12" s="93" customFormat="1" ht="12.75" customHeight="1" x14ac:dyDescent="0.2">
      <c r="A294" s="90" t="s">
        <v>8</v>
      </c>
      <c r="B294" s="96"/>
      <c r="C294" s="94"/>
      <c r="D294" s="94"/>
      <c r="E294" s="94"/>
      <c r="F294" s="80" t="s">
        <v>136</v>
      </c>
      <c r="G294" s="91"/>
      <c r="H294" s="91"/>
      <c r="I294" s="91"/>
      <c r="J294" s="91"/>
      <c r="K294" s="91"/>
      <c r="L294" s="97"/>
    </row>
    <row r="295" spans="1:12" s="93" customFormat="1" ht="12.75" customHeight="1" thickBot="1" x14ac:dyDescent="0.25">
      <c r="A295" s="90" t="s">
        <v>9</v>
      </c>
      <c r="B295" s="98"/>
      <c r="C295" s="95"/>
      <c r="D295" s="95"/>
      <c r="E295" s="95"/>
      <c r="F295" s="81" t="s">
        <v>85</v>
      </c>
      <c r="G295" s="92"/>
      <c r="H295" s="92"/>
      <c r="I295" s="92"/>
      <c r="J295" s="92"/>
      <c r="K295" s="92"/>
      <c r="L295" s="99"/>
    </row>
    <row r="296" spans="1:12" s="93" customFormat="1" ht="13.5" customHeight="1" thickBot="1" x14ac:dyDescent="0.25">
      <c r="A296" s="90" t="s">
        <v>7</v>
      </c>
      <c r="B296" s="100">
        <f>1+MAX($B$13:B295)</f>
        <v>71</v>
      </c>
      <c r="C296" s="101" t="s">
        <v>254</v>
      </c>
      <c r="D296" s="101"/>
      <c r="E296" s="101" t="s">
        <v>104</v>
      </c>
      <c r="F296" s="78" t="s">
        <v>255</v>
      </c>
      <c r="G296" s="101" t="s">
        <v>106</v>
      </c>
      <c r="H296" s="102">
        <v>2</v>
      </c>
      <c r="I296" s="102"/>
      <c r="J296" s="102"/>
      <c r="K296" s="83"/>
      <c r="L296" s="84">
        <f>ROUND((ROUND(H296,3))*(ROUND(K296,2)),2)</f>
        <v>0</v>
      </c>
    </row>
    <row r="297" spans="1:12" s="93" customFormat="1" ht="12.75" customHeight="1" x14ac:dyDescent="0.2">
      <c r="A297" s="90" t="s">
        <v>6</v>
      </c>
      <c r="B297" s="96"/>
      <c r="C297" s="94"/>
      <c r="D297" s="94"/>
      <c r="E297" s="94"/>
      <c r="F297" s="79"/>
      <c r="G297" s="91"/>
      <c r="H297" s="91"/>
      <c r="I297" s="91"/>
      <c r="J297" s="91"/>
      <c r="K297" s="91"/>
      <c r="L297" s="97"/>
    </row>
    <row r="298" spans="1:12" s="93" customFormat="1" ht="12.75" customHeight="1" x14ac:dyDescent="0.2">
      <c r="A298" s="90" t="s">
        <v>8</v>
      </c>
      <c r="B298" s="96"/>
      <c r="C298" s="94"/>
      <c r="D298" s="94"/>
      <c r="E298" s="94"/>
      <c r="F298" s="80" t="s">
        <v>136</v>
      </c>
      <c r="G298" s="91"/>
      <c r="H298" s="91"/>
      <c r="I298" s="91"/>
      <c r="J298" s="91"/>
      <c r="K298" s="91"/>
      <c r="L298" s="97"/>
    </row>
    <row r="299" spans="1:12" s="93" customFormat="1" ht="12.75" customHeight="1" thickBot="1" x14ac:dyDescent="0.25">
      <c r="A299" s="90" t="s">
        <v>9</v>
      </c>
      <c r="B299" s="98"/>
      <c r="C299" s="95"/>
      <c r="D299" s="95"/>
      <c r="E299" s="95"/>
      <c r="F299" s="81" t="s">
        <v>85</v>
      </c>
      <c r="G299" s="92"/>
      <c r="H299" s="92"/>
      <c r="I299" s="92"/>
      <c r="J299" s="92"/>
      <c r="K299" s="92"/>
      <c r="L299" s="99"/>
    </row>
    <row r="300" spans="1:12" s="93" customFormat="1" ht="13.5" customHeight="1" thickBot="1" x14ac:dyDescent="0.25">
      <c r="A300" s="90" t="s">
        <v>7</v>
      </c>
      <c r="B300" s="100">
        <f>1+MAX($B$13:B299)</f>
        <v>72</v>
      </c>
      <c r="C300" s="101" t="s">
        <v>256</v>
      </c>
      <c r="D300" s="101"/>
      <c r="E300" s="101" t="s">
        <v>104</v>
      </c>
      <c r="F300" s="78" t="s">
        <v>257</v>
      </c>
      <c r="G300" s="101" t="s">
        <v>106</v>
      </c>
      <c r="H300" s="102">
        <v>1</v>
      </c>
      <c r="I300" s="102"/>
      <c r="J300" s="102"/>
      <c r="K300" s="83"/>
      <c r="L300" s="84">
        <f>ROUND((ROUND(H300,3))*(ROUND(K300,2)),2)</f>
        <v>0</v>
      </c>
    </row>
    <row r="301" spans="1:12" s="93" customFormat="1" ht="12.75" customHeight="1" x14ac:dyDescent="0.2">
      <c r="A301" s="90" t="s">
        <v>6</v>
      </c>
      <c r="B301" s="96"/>
      <c r="C301" s="94"/>
      <c r="D301" s="94"/>
      <c r="E301" s="94"/>
      <c r="F301" s="79"/>
      <c r="G301" s="91"/>
      <c r="H301" s="91"/>
      <c r="I301" s="91"/>
      <c r="J301" s="91"/>
      <c r="K301" s="91"/>
      <c r="L301" s="97"/>
    </row>
    <row r="302" spans="1:12" s="93" customFormat="1" ht="12.75" customHeight="1" x14ac:dyDescent="0.2">
      <c r="A302" s="90" t="s">
        <v>8</v>
      </c>
      <c r="B302" s="96"/>
      <c r="C302" s="94"/>
      <c r="D302" s="94"/>
      <c r="E302" s="94"/>
      <c r="F302" s="80" t="s">
        <v>136</v>
      </c>
      <c r="G302" s="91"/>
      <c r="H302" s="91"/>
      <c r="I302" s="91"/>
      <c r="J302" s="91"/>
      <c r="K302" s="91"/>
      <c r="L302" s="97"/>
    </row>
    <row r="303" spans="1:12" s="93" customFormat="1" ht="12.75" customHeight="1" thickBot="1" x14ac:dyDescent="0.25">
      <c r="A303" s="90" t="s">
        <v>9</v>
      </c>
      <c r="B303" s="98"/>
      <c r="C303" s="95"/>
      <c r="D303" s="95"/>
      <c r="E303" s="95"/>
      <c r="F303" s="81" t="s">
        <v>85</v>
      </c>
      <c r="G303" s="92"/>
      <c r="H303" s="92"/>
      <c r="I303" s="92"/>
      <c r="J303" s="92"/>
      <c r="K303" s="92"/>
      <c r="L303" s="99"/>
    </row>
    <row r="304" spans="1:12" s="93" customFormat="1" ht="13.5" customHeight="1" thickBot="1" x14ac:dyDescent="0.25">
      <c r="A304" s="90" t="s">
        <v>7</v>
      </c>
      <c r="B304" s="100">
        <f>1+MAX($B$13:B303)</f>
        <v>73</v>
      </c>
      <c r="C304" s="101" t="s">
        <v>268</v>
      </c>
      <c r="D304" s="101"/>
      <c r="E304" s="101" t="s">
        <v>269</v>
      </c>
      <c r="F304" s="78" t="s">
        <v>271</v>
      </c>
      <c r="G304" s="101" t="s">
        <v>194</v>
      </c>
      <c r="H304" s="102">
        <v>1.5</v>
      </c>
      <c r="I304" s="102"/>
      <c r="J304" s="102"/>
      <c r="K304" s="83"/>
      <c r="L304" s="84">
        <f>ROUND((ROUND(H304,3))*(ROUND(K304,2)),2)</f>
        <v>0</v>
      </c>
    </row>
    <row r="305" spans="1:12" s="93" customFormat="1" ht="12.75" customHeight="1" x14ac:dyDescent="0.2">
      <c r="A305" s="90" t="s">
        <v>6</v>
      </c>
      <c r="B305" s="96"/>
      <c r="C305" s="94"/>
      <c r="D305" s="94"/>
      <c r="E305" s="94"/>
      <c r="F305" s="79"/>
      <c r="G305" s="91"/>
      <c r="H305" s="91"/>
      <c r="I305" s="91"/>
      <c r="J305" s="91"/>
      <c r="K305" s="91"/>
      <c r="L305" s="97"/>
    </row>
    <row r="306" spans="1:12" s="93" customFormat="1" ht="12.75" customHeight="1" x14ac:dyDescent="0.2">
      <c r="A306" s="90" t="s">
        <v>8</v>
      </c>
      <c r="B306" s="96"/>
      <c r="C306" s="94"/>
      <c r="D306" s="94"/>
      <c r="E306" s="94"/>
      <c r="F306" s="80" t="s">
        <v>136</v>
      </c>
      <c r="G306" s="91"/>
      <c r="H306" s="91"/>
      <c r="I306" s="91"/>
      <c r="J306" s="91"/>
      <c r="K306" s="91"/>
      <c r="L306" s="97"/>
    </row>
    <row r="307" spans="1:12" s="93" customFormat="1" ht="113.25" thickBot="1" x14ac:dyDescent="0.25">
      <c r="A307" s="90" t="s">
        <v>9</v>
      </c>
      <c r="B307" s="98"/>
      <c r="C307" s="95"/>
      <c r="D307" s="95"/>
      <c r="E307" s="95"/>
      <c r="F307" s="81" t="s">
        <v>270</v>
      </c>
      <c r="G307" s="92"/>
      <c r="H307" s="92"/>
      <c r="I307" s="92"/>
      <c r="J307" s="92"/>
      <c r="K307" s="92"/>
      <c r="L307" s="99"/>
    </row>
    <row r="308" spans="1:12" s="93" customFormat="1" ht="13.5" customHeight="1" thickBot="1" x14ac:dyDescent="0.25">
      <c r="A308" s="90" t="s">
        <v>7</v>
      </c>
      <c r="B308" s="100">
        <f>1+MAX($B$13:B307)</f>
        <v>74</v>
      </c>
      <c r="C308" s="101" t="s">
        <v>258</v>
      </c>
      <c r="D308" s="101"/>
      <c r="E308" s="101" t="s">
        <v>104</v>
      </c>
      <c r="F308" s="78" t="s">
        <v>259</v>
      </c>
      <c r="G308" s="101" t="s">
        <v>260</v>
      </c>
      <c r="H308" s="102">
        <v>3</v>
      </c>
      <c r="I308" s="102"/>
      <c r="J308" s="102"/>
      <c r="K308" s="83"/>
      <c r="L308" s="84">
        <f>ROUND((ROUND(H308,3))*(ROUND(K308,2)),2)</f>
        <v>0</v>
      </c>
    </row>
    <row r="309" spans="1:12" s="93" customFormat="1" ht="12.75" customHeight="1" x14ac:dyDescent="0.2">
      <c r="A309" s="90" t="s">
        <v>6</v>
      </c>
      <c r="B309" s="96"/>
      <c r="C309" s="94"/>
      <c r="D309" s="94"/>
      <c r="E309" s="94"/>
      <c r="F309" s="79"/>
      <c r="G309" s="91"/>
      <c r="H309" s="91"/>
      <c r="I309" s="91"/>
      <c r="J309" s="91"/>
      <c r="K309" s="91"/>
      <c r="L309" s="97"/>
    </row>
    <row r="310" spans="1:12" s="93" customFormat="1" ht="12.75" customHeight="1" x14ac:dyDescent="0.2">
      <c r="A310" s="90" t="s">
        <v>8</v>
      </c>
      <c r="B310" s="96"/>
      <c r="C310" s="94"/>
      <c r="D310" s="94"/>
      <c r="E310" s="94"/>
      <c r="F310" s="80" t="s">
        <v>136</v>
      </c>
      <c r="G310" s="91"/>
      <c r="H310" s="91"/>
      <c r="I310" s="91"/>
      <c r="J310" s="91"/>
      <c r="K310" s="91"/>
      <c r="L310" s="97"/>
    </row>
    <row r="311" spans="1:12" s="93" customFormat="1" ht="12.75" customHeight="1" thickBot="1" x14ac:dyDescent="0.25">
      <c r="A311" s="90" t="s">
        <v>9</v>
      </c>
      <c r="B311" s="98"/>
      <c r="C311" s="95"/>
      <c r="D311" s="95"/>
      <c r="E311" s="95"/>
      <c r="F311" s="81" t="s">
        <v>85</v>
      </c>
      <c r="G311" s="92"/>
      <c r="H311" s="92"/>
      <c r="I311" s="92"/>
      <c r="J311" s="92"/>
      <c r="K311" s="92"/>
      <c r="L311" s="99"/>
    </row>
    <row r="312" spans="1:12" ht="13.5" thickBot="1" x14ac:dyDescent="0.25">
      <c r="A312" s="118"/>
      <c r="B312" s="120" t="s">
        <v>231</v>
      </c>
      <c r="C312" s="109" t="s">
        <v>232</v>
      </c>
      <c r="D312" s="109"/>
      <c r="E312" s="109"/>
      <c r="F312" s="109" t="s">
        <v>233</v>
      </c>
      <c r="G312" s="111"/>
      <c r="H312" s="111"/>
      <c r="I312" s="111"/>
      <c r="J312" s="111"/>
      <c r="K312" s="111"/>
      <c r="L312" s="112">
        <f>SUM(L256:L311)</f>
        <v>0</v>
      </c>
    </row>
    <row r="313" spans="1:12" ht="19.5" customHeight="1" thickBot="1" x14ac:dyDescent="0.25">
      <c r="A313" s="89" t="s">
        <v>32</v>
      </c>
      <c r="B313" s="113" t="s">
        <v>21</v>
      </c>
      <c r="C313" s="75" t="s">
        <v>273</v>
      </c>
      <c r="D313" s="115"/>
      <c r="E313" s="115"/>
      <c r="F313" s="114" t="s">
        <v>261</v>
      </c>
      <c r="G313" s="116"/>
      <c r="H313" s="116"/>
      <c r="I313" s="116"/>
      <c r="J313" s="116"/>
      <c r="K313" s="116"/>
      <c r="L313" s="117"/>
    </row>
    <row r="314" spans="1:12" s="93" customFormat="1" ht="13.5" customHeight="1" thickBot="1" x14ac:dyDescent="0.25">
      <c r="A314" s="90" t="s">
        <v>7</v>
      </c>
      <c r="B314" s="100">
        <f>1+MAX($B$13:B313)</f>
        <v>75</v>
      </c>
      <c r="C314" s="101" t="s">
        <v>262</v>
      </c>
      <c r="D314" s="101"/>
      <c r="E314" s="101" t="s">
        <v>104</v>
      </c>
      <c r="F314" s="78" t="s">
        <v>263</v>
      </c>
      <c r="G314" s="101" t="s">
        <v>264</v>
      </c>
      <c r="H314" s="102">
        <v>7.4999999999999997E-2</v>
      </c>
      <c r="I314" s="102"/>
      <c r="J314" s="102"/>
      <c r="K314" s="83"/>
      <c r="L314" s="84">
        <f>ROUND((ROUND(H314,3))*(ROUND(K314,2)),2)</f>
        <v>0</v>
      </c>
    </row>
    <row r="315" spans="1:12" s="93" customFormat="1" ht="12.75" customHeight="1" x14ac:dyDescent="0.2">
      <c r="A315" s="90" t="s">
        <v>6</v>
      </c>
      <c r="B315" s="96"/>
      <c r="C315" s="94"/>
      <c r="D315" s="94"/>
      <c r="E315" s="94"/>
      <c r="F315" s="79"/>
      <c r="G315" s="91"/>
      <c r="H315" s="91"/>
      <c r="I315" s="91"/>
      <c r="J315" s="91"/>
      <c r="K315" s="91"/>
      <c r="L315" s="97"/>
    </row>
    <row r="316" spans="1:12" s="93" customFormat="1" ht="12.75" customHeight="1" x14ac:dyDescent="0.2">
      <c r="A316" s="90" t="s">
        <v>8</v>
      </c>
      <c r="B316" s="96"/>
      <c r="C316" s="94"/>
      <c r="D316" s="94"/>
      <c r="E316" s="94"/>
      <c r="F316" s="80"/>
      <c r="G316" s="91"/>
      <c r="H316" s="91"/>
      <c r="I316" s="91"/>
      <c r="J316" s="91"/>
      <c r="K316" s="91"/>
      <c r="L316" s="97"/>
    </row>
    <row r="317" spans="1:12" s="93" customFormat="1" ht="12.75" customHeight="1" thickBot="1" x14ac:dyDescent="0.25">
      <c r="A317" s="90" t="s">
        <v>9</v>
      </c>
      <c r="B317" s="98"/>
      <c r="C317" s="95"/>
      <c r="D317" s="95"/>
      <c r="E317" s="95"/>
      <c r="F317" s="81"/>
      <c r="G317" s="92"/>
      <c r="H317" s="92"/>
      <c r="I317" s="92"/>
      <c r="J317" s="92"/>
      <c r="K317" s="92"/>
      <c r="L317" s="99"/>
    </row>
    <row r="318" spans="1:12" s="93" customFormat="1" ht="24" customHeight="1" thickBot="1" x14ac:dyDescent="0.25">
      <c r="A318" s="90" t="s">
        <v>7</v>
      </c>
      <c r="B318" s="100">
        <f>1+MAX($B$13:B317)</f>
        <v>76</v>
      </c>
      <c r="C318" s="101" t="s">
        <v>265</v>
      </c>
      <c r="D318" s="101"/>
      <c r="E318" s="101" t="s">
        <v>269</v>
      </c>
      <c r="F318" s="78" t="s">
        <v>266</v>
      </c>
      <c r="G318" s="101" t="s">
        <v>264</v>
      </c>
      <c r="H318" s="102">
        <v>0.04</v>
      </c>
      <c r="I318" s="102"/>
      <c r="J318" s="102"/>
      <c r="K318" s="83"/>
      <c r="L318" s="84">
        <f>ROUND((ROUND(H318,3))*(ROUND(K318,2)),2)</f>
        <v>0</v>
      </c>
    </row>
    <row r="319" spans="1:12" s="93" customFormat="1" ht="12.75" customHeight="1" x14ac:dyDescent="0.2">
      <c r="A319" s="90" t="s">
        <v>6</v>
      </c>
      <c r="B319" s="96"/>
      <c r="C319" s="94"/>
      <c r="D319" s="94"/>
      <c r="E319" s="94"/>
      <c r="F319" s="79"/>
      <c r="G319" s="91"/>
      <c r="H319" s="91"/>
      <c r="I319" s="91"/>
      <c r="J319" s="91"/>
      <c r="K319" s="91"/>
      <c r="L319" s="97"/>
    </row>
    <row r="320" spans="1:12" s="93" customFormat="1" ht="12.75" customHeight="1" x14ac:dyDescent="0.2">
      <c r="A320" s="90" t="s">
        <v>8</v>
      </c>
      <c r="B320" s="96"/>
      <c r="C320" s="94"/>
      <c r="D320" s="94"/>
      <c r="E320" s="94"/>
      <c r="F320" s="80" t="s">
        <v>136</v>
      </c>
      <c r="G320" s="91"/>
      <c r="H320" s="91"/>
      <c r="I320" s="91"/>
      <c r="J320" s="91"/>
      <c r="K320" s="91"/>
      <c r="L320" s="97"/>
    </row>
    <row r="321" spans="1:12" s="93" customFormat="1" ht="113.25" thickBot="1" x14ac:dyDescent="0.25">
      <c r="A321" s="90" t="s">
        <v>9</v>
      </c>
      <c r="B321" s="98"/>
      <c r="C321" s="95"/>
      <c r="D321" s="95"/>
      <c r="E321" s="95"/>
      <c r="F321" s="81" t="s">
        <v>267</v>
      </c>
      <c r="G321" s="92"/>
      <c r="H321" s="92"/>
      <c r="I321" s="92"/>
      <c r="J321" s="92"/>
      <c r="K321" s="92"/>
      <c r="L321" s="99"/>
    </row>
    <row r="322" spans="1:12" ht="13.5" thickBot="1" x14ac:dyDescent="0.25">
      <c r="A322" s="118"/>
      <c r="B322" s="119" t="s">
        <v>231</v>
      </c>
      <c r="C322" s="103" t="s">
        <v>232</v>
      </c>
      <c r="D322" s="103"/>
      <c r="E322" s="103"/>
      <c r="F322" s="103" t="s">
        <v>261</v>
      </c>
      <c r="G322" s="105"/>
      <c r="H322" s="105"/>
      <c r="I322" s="105"/>
      <c r="J322" s="105"/>
      <c r="K322" s="105"/>
      <c r="L322" s="106">
        <f>SUM(L314:L321)</f>
        <v>0</v>
      </c>
    </row>
    <row r="1300" spans="2:12" ht="12" thickBot="1" x14ac:dyDescent="0.25">
      <c r="B1300" s="86"/>
      <c r="C1300" s="86"/>
      <c r="D1300" s="86"/>
      <c r="E1300" s="86"/>
      <c r="F1300" s="86"/>
      <c r="G1300" s="87"/>
      <c r="H1300" s="87"/>
      <c r="I1300" s="87"/>
      <c r="J1300" s="87"/>
      <c r="K1300" s="87"/>
      <c r="L1300" s="87"/>
    </row>
    <row r="1301" spans="2:12" ht="12" thickTop="1" x14ac:dyDescent="0.2"/>
  </sheetData>
  <sheetProtection formatCells="0" formatColumns="0" formatRows="0" insertColumns="0" insertRows="0" deleteColumns="0" deleteRows="0" sort="0" autoFilter="0"/>
  <autoFilter ref="A12:L32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5 F209 F213 F217 F221 F225 F201 F229 F233 F237 F241 F245 F249 F253 F259 F263 F267 F271 F275 F279 F283 F287 F291 F295 F299 F303 F307 F311 F317 F32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8 F212 F216 F220 F224 F228 F204 F232 F236 F240 F244 F248 F252 F258 F262 F266 F270 F274 F278 F282 F286 F290 F294 F298 F302 F306 F310 F316 F32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7 F211 F215 F219 F223 F227 F203 F231 F235 F239 F243 F247 F251 F257 F261 F265 F269 F273 F277 F281 F285 F289 F293 F297 F301 F305 F309 F315 F319"/>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6 F210 F214 F218 F222 F226 F202 F230 F234 F238 F242 F246 F250 F256 F260 F264 F268 F272 F276 F280 F284 F288 F292 F296 F300 F304 F308 F314 F31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5" min="1" max="11" man="1"/>
    <brk id="249" min="1" max="11" man="1"/>
    <brk id="299" min="1" max="11" man="1"/>
    <brk id="103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10-02-42</vt:lpstr>
      <vt:lpstr>Kategorie monitoringu</vt:lpstr>
      <vt:lpstr>hide</vt:lpstr>
      <vt:lpstr>změny</vt:lpstr>
      <vt:lpstr>'PS 10-02-42'!Názvy_tisku</vt:lpstr>
      <vt:lpstr>'PS 10-02-42'!Oblast_tisku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2018-06-27T10:03:01Z</cp:lastPrinted>
  <dcterms:created xsi:type="dcterms:W3CDTF">2015-03-16T09:47:49Z</dcterms:created>
  <dcterms:modified xsi:type="dcterms:W3CDTF">2018-06-27T10:03:14Z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